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BDD\2020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</sheets>
  <definedNames>
    <definedName name="_xlnm.Print_Area" localSheetId="0">'დანართი N3.2'!$A$1:$T$381</definedName>
    <definedName name="_xlnm.Print_Area" localSheetId="1">'დანართი N3.2 (ახალი ჭერის ფარგ)'!$A$1:$T$378</definedName>
  </definedNames>
  <calcPr calcId="162913"/>
</workbook>
</file>

<file path=xl/calcChain.xml><?xml version="1.0" encoding="utf-8"?>
<calcChain xmlns="http://schemas.openxmlformats.org/spreadsheetml/2006/main">
  <c r="R303" i="8" l="1"/>
  <c r="N303" i="8"/>
  <c r="J303" i="8"/>
  <c r="Q369" i="8" l="1"/>
  <c r="M369" i="8"/>
  <c r="I369" i="8"/>
  <c r="E369" i="8"/>
  <c r="T358" i="8"/>
  <c r="S358" i="8"/>
  <c r="R358" i="8"/>
  <c r="P358" i="8"/>
  <c r="O358" i="8"/>
  <c r="N358" i="8"/>
  <c r="L358" i="8"/>
  <c r="K358" i="8"/>
  <c r="J358" i="8"/>
  <c r="Q363" i="8"/>
  <c r="M363" i="8"/>
  <c r="I363" i="8"/>
  <c r="E362" i="8"/>
  <c r="E363" i="8"/>
  <c r="G358" i="8"/>
  <c r="H358" i="8"/>
  <c r="F358" i="8"/>
  <c r="I362" i="8"/>
  <c r="M362" i="8"/>
  <c r="Q362" i="8"/>
  <c r="Q349" i="8"/>
  <c r="M349" i="8"/>
  <c r="I349" i="8"/>
  <c r="E349" i="8"/>
  <c r="Q310" i="8"/>
  <c r="M310" i="8"/>
  <c r="I310" i="8"/>
  <c r="E310" i="8"/>
  <c r="G74" i="8"/>
  <c r="H74" i="8"/>
  <c r="K74" i="8"/>
  <c r="L74" i="8"/>
  <c r="O74" i="8"/>
  <c r="P74" i="8"/>
  <c r="S74" i="8"/>
  <c r="T74" i="8"/>
  <c r="R74" i="8"/>
  <c r="N74" i="8"/>
  <c r="J74" i="8"/>
  <c r="Q83" i="8"/>
  <c r="M83" i="8"/>
  <c r="I83" i="8"/>
  <c r="E83" i="8"/>
  <c r="R40" i="8" l="1"/>
  <c r="N40" i="8"/>
  <c r="J40" i="8"/>
  <c r="F40" i="8"/>
  <c r="R231" i="8"/>
  <c r="N231" i="8"/>
  <c r="J231" i="8"/>
  <c r="F231" i="8"/>
  <c r="R345" i="8"/>
  <c r="N345" i="8"/>
  <c r="J345" i="8"/>
  <c r="F345" i="8"/>
  <c r="N194" i="8" l="1"/>
  <c r="J194" i="8"/>
  <c r="I311" i="8"/>
  <c r="I312" i="8"/>
  <c r="I313" i="8"/>
  <c r="I314" i="8"/>
  <c r="R284" i="8"/>
  <c r="N284" i="8"/>
  <c r="J284" i="8"/>
  <c r="I293" i="8"/>
  <c r="I294" i="8"/>
  <c r="I295" i="8"/>
  <c r="I296" i="8"/>
  <c r="I297" i="8"/>
  <c r="I298" i="8"/>
  <c r="I299" i="8"/>
  <c r="R233" i="8"/>
  <c r="R215" i="8"/>
  <c r="N215" i="8"/>
  <c r="J215" i="8"/>
  <c r="Q163" i="8" l="1"/>
  <c r="M163" i="8"/>
  <c r="I163" i="8"/>
  <c r="Q136" i="8"/>
  <c r="M136" i="8" l="1"/>
  <c r="I136" i="8"/>
  <c r="Q210" i="8"/>
  <c r="R209" i="8"/>
  <c r="M210" i="8"/>
  <c r="I210" i="8" l="1"/>
  <c r="R156" i="8"/>
  <c r="N156" i="8"/>
  <c r="J156" i="8"/>
  <c r="F25" i="8" l="1"/>
  <c r="G124" i="8"/>
  <c r="H124" i="8"/>
  <c r="J124" i="8"/>
  <c r="K124" i="8"/>
  <c r="L124" i="8"/>
  <c r="N124" i="8"/>
  <c r="O124" i="8"/>
  <c r="P124" i="8"/>
  <c r="R124" i="8"/>
  <c r="S124" i="8"/>
  <c r="T124" i="8"/>
  <c r="G125" i="8"/>
  <c r="H125" i="8"/>
  <c r="J125" i="8"/>
  <c r="K125" i="8"/>
  <c r="L125" i="8"/>
  <c r="N125" i="8"/>
  <c r="O125" i="8"/>
  <c r="P125" i="8"/>
  <c r="R125" i="8"/>
  <c r="S125" i="8"/>
  <c r="T125" i="8"/>
  <c r="F124" i="8"/>
  <c r="F125" i="8"/>
  <c r="F352" i="8"/>
  <c r="G352" i="8"/>
  <c r="H352" i="8"/>
  <c r="J352" i="8"/>
  <c r="K352" i="8"/>
  <c r="L352" i="8"/>
  <c r="N352" i="8"/>
  <c r="O352" i="8"/>
  <c r="P352" i="8"/>
  <c r="R352" i="8"/>
  <c r="S352" i="8"/>
  <c r="T352" i="8"/>
  <c r="F353" i="8"/>
  <c r="G353" i="8"/>
  <c r="H353" i="8"/>
  <c r="J353" i="8"/>
  <c r="K353" i="8"/>
  <c r="L353" i="8"/>
  <c r="N353" i="8"/>
  <c r="O353" i="8"/>
  <c r="P353" i="8"/>
  <c r="R353" i="8"/>
  <c r="S353" i="8"/>
  <c r="T353" i="8"/>
  <c r="E354" i="8"/>
  <c r="F284" i="8" l="1"/>
  <c r="Q250" i="8"/>
  <c r="M250" i="8"/>
  <c r="I250" i="8"/>
  <c r="E250" i="8"/>
  <c r="Q227" i="8"/>
  <c r="M227" i="8"/>
  <c r="I227" i="8"/>
  <c r="F215" i="8"/>
  <c r="E227" i="8"/>
  <c r="E224" i="8"/>
  <c r="E210" i="8"/>
  <c r="E181" i="8"/>
  <c r="I181" i="8"/>
  <c r="M181" i="8"/>
  <c r="Q181" i="8"/>
  <c r="E182" i="8"/>
  <c r="I182" i="8"/>
  <c r="M182" i="8"/>
  <c r="Q182" i="8"/>
  <c r="F156" i="8"/>
  <c r="E163" i="8"/>
  <c r="R126" i="8"/>
  <c r="N126" i="8"/>
  <c r="J126" i="8"/>
  <c r="G126" i="8"/>
  <c r="H126" i="8"/>
  <c r="F126" i="8"/>
  <c r="E136" i="8"/>
  <c r="F79" i="8" l="1"/>
  <c r="F78" i="8"/>
  <c r="F73" i="8"/>
  <c r="F72" i="8"/>
  <c r="F43" i="8"/>
  <c r="F42" i="8"/>
  <c r="F45" i="8"/>
  <c r="Q32" i="8"/>
  <c r="M32" i="8"/>
  <c r="I32" i="8"/>
  <c r="E32" i="8"/>
  <c r="R24" i="8"/>
  <c r="N24" i="8"/>
  <c r="J24" i="8"/>
  <c r="F24" i="8"/>
  <c r="Q382" i="8" l="1"/>
  <c r="M382" i="8"/>
  <c r="I382" i="8"/>
  <c r="E382" i="8"/>
  <c r="Q381" i="8"/>
  <c r="M381" i="8"/>
  <c r="I381" i="8"/>
  <c r="E381" i="8"/>
  <c r="T380" i="8"/>
  <c r="S380" i="8"/>
  <c r="R380" i="8"/>
  <c r="P380" i="8"/>
  <c r="O380" i="8"/>
  <c r="N380" i="8"/>
  <c r="L380" i="8"/>
  <c r="K380" i="8"/>
  <c r="J380" i="8"/>
  <c r="H380" i="8"/>
  <c r="G380" i="8"/>
  <c r="F380" i="8"/>
  <c r="T379" i="8"/>
  <c r="S379" i="8"/>
  <c r="Q379" i="8" s="1"/>
  <c r="P379" i="8"/>
  <c r="O379" i="8"/>
  <c r="L379" i="8"/>
  <c r="K379" i="8"/>
  <c r="H379" i="8"/>
  <c r="G379" i="8"/>
  <c r="Q378" i="8"/>
  <c r="M378" i="8"/>
  <c r="I378" i="8"/>
  <c r="E378" i="8"/>
  <c r="Q377" i="8"/>
  <c r="M377" i="8"/>
  <c r="I377" i="8"/>
  <c r="E377" i="8"/>
  <c r="Q376" i="8"/>
  <c r="M376" i="8"/>
  <c r="I376" i="8"/>
  <c r="E376" i="8"/>
  <c r="Q375" i="8"/>
  <c r="M375" i="8"/>
  <c r="I375" i="8"/>
  <c r="E375" i="8"/>
  <c r="Q374" i="8"/>
  <c r="M374" i="8"/>
  <c r="I374" i="8"/>
  <c r="E374" i="8"/>
  <c r="Q373" i="8"/>
  <c r="M373" i="8"/>
  <c r="I373" i="8"/>
  <c r="E373" i="8"/>
  <c r="Q372" i="8"/>
  <c r="M372" i="8"/>
  <c r="I372" i="8"/>
  <c r="E372" i="8"/>
  <c r="Q371" i="8"/>
  <c r="M371" i="8"/>
  <c r="I371" i="8"/>
  <c r="E371" i="8"/>
  <c r="Q370" i="8"/>
  <c r="M370" i="8"/>
  <c r="I370" i="8"/>
  <c r="E370" i="8"/>
  <c r="T368" i="8"/>
  <c r="S368" i="8"/>
  <c r="R368" i="8"/>
  <c r="R364" i="8" s="1"/>
  <c r="R350" i="8" s="1"/>
  <c r="P368" i="8"/>
  <c r="O368" i="8"/>
  <c r="N368" i="8"/>
  <c r="N364" i="8" s="1"/>
  <c r="N350" i="8" s="1"/>
  <c r="L368" i="8"/>
  <c r="K368" i="8"/>
  <c r="J368" i="8"/>
  <c r="H368" i="8"/>
  <c r="G368" i="8"/>
  <c r="F368" i="8"/>
  <c r="F364" i="8" s="1"/>
  <c r="F350" i="8" s="1"/>
  <c r="Q367" i="8"/>
  <c r="M367" i="8"/>
  <c r="I367" i="8"/>
  <c r="E367" i="8"/>
  <c r="Q366" i="8"/>
  <c r="M366" i="8"/>
  <c r="I366" i="8"/>
  <c r="E366" i="8"/>
  <c r="T365" i="8"/>
  <c r="S365" i="8"/>
  <c r="R365" i="8"/>
  <c r="P365" i="8"/>
  <c r="O365" i="8"/>
  <c r="N365" i="8"/>
  <c r="L365" i="8"/>
  <c r="K365" i="8"/>
  <c r="J365" i="8"/>
  <c r="H365" i="8"/>
  <c r="G365" i="8"/>
  <c r="F365" i="8"/>
  <c r="T364" i="8"/>
  <c r="S364" i="8"/>
  <c r="P364" i="8"/>
  <c r="P350" i="8" s="1"/>
  <c r="O364" i="8"/>
  <c r="L364" i="8"/>
  <c r="L350" i="8" s="1"/>
  <c r="K364" i="8"/>
  <c r="J364" i="8"/>
  <c r="J350" i="8" s="1"/>
  <c r="H364" i="8"/>
  <c r="H350" i="8" s="1"/>
  <c r="G364" i="8"/>
  <c r="G350" i="8" s="1"/>
  <c r="Q361" i="8"/>
  <c r="M361" i="8"/>
  <c r="I361" i="8"/>
  <c r="E361" i="8"/>
  <c r="Q360" i="8"/>
  <c r="M360" i="8"/>
  <c r="I360" i="8"/>
  <c r="E360" i="8"/>
  <c r="T359" i="8"/>
  <c r="S359" i="8"/>
  <c r="R359" i="8"/>
  <c r="P359" i="8"/>
  <c r="O359" i="8"/>
  <c r="N359" i="8"/>
  <c r="L359" i="8"/>
  <c r="K359" i="8"/>
  <c r="J359" i="8"/>
  <c r="H359" i="8"/>
  <c r="G359" i="8"/>
  <c r="F359" i="8"/>
  <c r="T350" i="8"/>
  <c r="S350" i="8"/>
  <c r="O350" i="8"/>
  <c r="Q357" i="8"/>
  <c r="Q353" i="8" s="1"/>
  <c r="M357" i="8"/>
  <c r="I357" i="8"/>
  <c r="E357" i="8"/>
  <c r="Q356" i="8"/>
  <c r="M356" i="8"/>
  <c r="I356" i="8"/>
  <c r="I352" i="8" s="1"/>
  <c r="E356" i="8"/>
  <c r="T355" i="8"/>
  <c r="T351" i="8" s="1"/>
  <c r="S355" i="8"/>
  <c r="R355" i="8"/>
  <c r="P355" i="8"/>
  <c r="P351" i="8" s="1"/>
  <c r="O355" i="8"/>
  <c r="O351" i="8" s="1"/>
  <c r="N355" i="8"/>
  <c r="L355" i="8"/>
  <c r="L351" i="8" s="1"/>
  <c r="K355" i="8"/>
  <c r="K351" i="8" s="1"/>
  <c r="J355" i="8"/>
  <c r="J351" i="8" s="1"/>
  <c r="H355" i="8"/>
  <c r="H351" i="8" s="1"/>
  <c r="G355" i="8"/>
  <c r="G351" i="8" s="1"/>
  <c r="F355" i="8"/>
  <c r="Q348" i="8"/>
  <c r="M348" i="8"/>
  <c r="I348" i="8"/>
  <c r="E348" i="8"/>
  <c r="Q347" i="8"/>
  <c r="M347" i="8"/>
  <c r="I347" i="8"/>
  <c r="E347" i="8"/>
  <c r="Q346" i="8"/>
  <c r="M346" i="8"/>
  <c r="I346" i="8"/>
  <c r="E346" i="8"/>
  <c r="Q345" i="8"/>
  <c r="M345" i="8"/>
  <c r="J343" i="8"/>
  <c r="E345" i="8"/>
  <c r="Q344" i="8"/>
  <c r="M344" i="8"/>
  <c r="I344" i="8"/>
  <c r="E344" i="8"/>
  <c r="T343" i="8"/>
  <c r="S343" i="8"/>
  <c r="P343" i="8"/>
  <c r="O343" i="8"/>
  <c r="L343" i="8"/>
  <c r="K343" i="8"/>
  <c r="H343" i="8"/>
  <c r="G343" i="8"/>
  <c r="T342" i="8"/>
  <c r="S342" i="8"/>
  <c r="R342" i="8"/>
  <c r="P342" i="8"/>
  <c r="P341" i="8" s="1"/>
  <c r="P337" i="8" s="1"/>
  <c r="O342" i="8"/>
  <c r="O341" i="8" s="1"/>
  <c r="N342" i="8"/>
  <c r="L342" i="8"/>
  <c r="L341" i="8" s="1"/>
  <c r="L337" i="8" s="1"/>
  <c r="K342" i="8"/>
  <c r="K341" i="8" s="1"/>
  <c r="J342" i="8"/>
  <c r="H342" i="8"/>
  <c r="H341" i="8" s="1"/>
  <c r="H337" i="8" s="1"/>
  <c r="G342" i="8"/>
  <c r="G341" i="8" s="1"/>
  <c r="G337" i="8" s="1"/>
  <c r="F342" i="8"/>
  <c r="T341" i="8"/>
  <c r="Q341" i="8" s="1"/>
  <c r="Q340" i="8"/>
  <c r="M340" i="8"/>
  <c r="I340" i="8"/>
  <c r="E340" i="8"/>
  <c r="Q339" i="8"/>
  <c r="M339" i="8"/>
  <c r="I339" i="8"/>
  <c r="E339" i="8"/>
  <c r="T338" i="8"/>
  <c r="S338" i="8"/>
  <c r="R338" i="8"/>
  <c r="P338" i="8"/>
  <c r="O338" i="8"/>
  <c r="N338" i="8"/>
  <c r="L338" i="8"/>
  <c r="K338" i="8"/>
  <c r="J338" i="8"/>
  <c r="H338" i="8"/>
  <c r="G338" i="8"/>
  <c r="F338" i="8"/>
  <c r="S337" i="8"/>
  <c r="R337" i="8"/>
  <c r="N337" i="8"/>
  <c r="J337" i="8"/>
  <c r="F337" i="8"/>
  <c r="Q336" i="8"/>
  <c r="M336" i="8"/>
  <c r="I336" i="8"/>
  <c r="E336" i="8"/>
  <c r="Q335" i="8"/>
  <c r="M335" i="8"/>
  <c r="I335" i="8"/>
  <c r="E335" i="8"/>
  <c r="Q334" i="8"/>
  <c r="M334" i="8"/>
  <c r="I334" i="8"/>
  <c r="E334" i="8"/>
  <c r="T333" i="8"/>
  <c r="S333" i="8"/>
  <c r="R333" i="8"/>
  <c r="P333" i="8"/>
  <c r="O333" i="8"/>
  <c r="N333" i="8"/>
  <c r="L333" i="8"/>
  <c r="K333" i="8"/>
  <c r="J333" i="8"/>
  <c r="H333" i="8"/>
  <c r="G333" i="8"/>
  <c r="F333" i="8"/>
  <c r="T332" i="8"/>
  <c r="S332" i="8"/>
  <c r="R332" i="8"/>
  <c r="P332" i="8"/>
  <c r="O332" i="8"/>
  <c r="N332" i="8"/>
  <c r="L332" i="8"/>
  <c r="K332" i="8"/>
  <c r="J332" i="8"/>
  <c r="H332" i="8"/>
  <c r="G332" i="8"/>
  <c r="F332" i="8"/>
  <c r="Q331" i="8"/>
  <c r="M331" i="8"/>
  <c r="I331" i="8"/>
  <c r="E331" i="8"/>
  <c r="Q330" i="8"/>
  <c r="M330" i="8"/>
  <c r="I330" i="8"/>
  <c r="E330" i="8"/>
  <c r="Q329" i="8"/>
  <c r="M329" i="8"/>
  <c r="I329" i="8"/>
  <c r="E329" i="8"/>
  <c r="T328" i="8"/>
  <c r="S328" i="8"/>
  <c r="R328" i="8"/>
  <c r="P328" i="8"/>
  <c r="O328" i="8"/>
  <c r="N328" i="8"/>
  <c r="L328" i="8"/>
  <c r="K328" i="8"/>
  <c r="J328" i="8"/>
  <c r="H328" i="8"/>
  <c r="G328" i="8"/>
  <c r="F328" i="8"/>
  <c r="R327" i="8"/>
  <c r="Q327" i="8" s="1"/>
  <c r="N327" i="8"/>
  <c r="M327" i="8" s="1"/>
  <c r="J327" i="8"/>
  <c r="I327" i="8" s="1"/>
  <c r="F327" i="8"/>
  <c r="E327" i="8" s="1"/>
  <c r="Q326" i="8"/>
  <c r="M326" i="8"/>
  <c r="I326" i="8"/>
  <c r="E326" i="8"/>
  <c r="Q325" i="8"/>
  <c r="M325" i="8"/>
  <c r="I325" i="8"/>
  <c r="E325" i="8"/>
  <c r="Q324" i="8"/>
  <c r="M324" i="8"/>
  <c r="I324" i="8"/>
  <c r="E324" i="8"/>
  <c r="Q323" i="8"/>
  <c r="M323" i="8"/>
  <c r="I323" i="8"/>
  <c r="E323" i="8"/>
  <c r="T322" i="8"/>
  <c r="S322" i="8"/>
  <c r="R322" i="8"/>
  <c r="P322" i="8"/>
  <c r="O322" i="8"/>
  <c r="N322" i="8"/>
  <c r="L322" i="8"/>
  <c r="K322" i="8"/>
  <c r="J322" i="8"/>
  <c r="H322" i="8"/>
  <c r="G322" i="8"/>
  <c r="F322" i="8"/>
  <c r="T321" i="8"/>
  <c r="S321" i="8"/>
  <c r="R321" i="8"/>
  <c r="P321" i="8"/>
  <c r="O321" i="8"/>
  <c r="N321" i="8"/>
  <c r="L321" i="8"/>
  <c r="K321" i="8"/>
  <c r="J321" i="8"/>
  <c r="H321" i="8"/>
  <c r="G321" i="8"/>
  <c r="F321" i="8"/>
  <c r="Q320" i="8"/>
  <c r="M320" i="8"/>
  <c r="I320" i="8"/>
  <c r="E320" i="8"/>
  <c r="Q319" i="8"/>
  <c r="M319" i="8"/>
  <c r="I319" i="8"/>
  <c r="E319" i="8"/>
  <c r="Q318" i="8"/>
  <c r="M318" i="8"/>
  <c r="I318" i="8"/>
  <c r="E318" i="8"/>
  <c r="Q317" i="8"/>
  <c r="M317" i="8"/>
  <c r="I317" i="8"/>
  <c r="E317" i="8"/>
  <c r="T316" i="8"/>
  <c r="S316" i="8"/>
  <c r="R316" i="8"/>
  <c r="P316" i="8"/>
  <c r="O316" i="8"/>
  <c r="N316" i="8"/>
  <c r="L316" i="8"/>
  <c r="K316" i="8"/>
  <c r="J316" i="8"/>
  <c r="H316" i="8"/>
  <c r="G316" i="8"/>
  <c r="F316" i="8"/>
  <c r="T315" i="8"/>
  <c r="S315" i="8"/>
  <c r="R315" i="8"/>
  <c r="P315" i="8"/>
  <c r="O315" i="8"/>
  <c r="N315" i="8"/>
  <c r="L315" i="8"/>
  <c r="K315" i="8"/>
  <c r="J315" i="8"/>
  <c r="H315" i="8"/>
  <c r="G315" i="8"/>
  <c r="F315" i="8"/>
  <c r="Q314" i="8"/>
  <c r="M314" i="8"/>
  <c r="E314" i="8"/>
  <c r="Q313" i="8"/>
  <c r="M313" i="8"/>
  <c r="E313" i="8"/>
  <c r="Q312" i="8"/>
  <c r="M312" i="8"/>
  <c r="E312" i="8"/>
  <c r="Q311" i="8"/>
  <c r="M311" i="8"/>
  <c r="E311" i="8"/>
  <c r="Q309" i="8"/>
  <c r="M309" i="8"/>
  <c r="I309" i="8"/>
  <c r="E309" i="8"/>
  <c r="Q308" i="8"/>
  <c r="M308" i="8"/>
  <c r="I308" i="8"/>
  <c r="E308" i="8"/>
  <c r="T307" i="8"/>
  <c r="S307" i="8"/>
  <c r="R307" i="8"/>
  <c r="P307" i="8"/>
  <c r="O307" i="8"/>
  <c r="N307" i="8"/>
  <c r="L307" i="8"/>
  <c r="K307" i="8"/>
  <c r="J307" i="8"/>
  <c r="H307" i="8"/>
  <c r="G307" i="8"/>
  <c r="F307" i="8"/>
  <c r="T306" i="8"/>
  <c r="S306" i="8"/>
  <c r="R306" i="8"/>
  <c r="P306" i="8"/>
  <c r="O306" i="8"/>
  <c r="N306" i="8"/>
  <c r="L306" i="8"/>
  <c r="K306" i="8"/>
  <c r="J306" i="8"/>
  <c r="H306" i="8"/>
  <c r="G306" i="8"/>
  <c r="F306" i="8"/>
  <c r="Q305" i="8"/>
  <c r="M305" i="8"/>
  <c r="I305" i="8"/>
  <c r="E305" i="8"/>
  <c r="Q304" i="8"/>
  <c r="M304" i="8"/>
  <c r="I304" i="8"/>
  <c r="E304" i="8"/>
  <c r="Q303" i="8"/>
  <c r="M303" i="8"/>
  <c r="I303" i="8"/>
  <c r="E303" i="8"/>
  <c r="Q302" i="8"/>
  <c r="M302" i="8"/>
  <c r="I302" i="8"/>
  <c r="E302" i="8"/>
  <c r="T301" i="8"/>
  <c r="S301" i="8"/>
  <c r="R301" i="8"/>
  <c r="P301" i="8"/>
  <c r="O301" i="8"/>
  <c r="N301" i="8"/>
  <c r="L301" i="8"/>
  <c r="K301" i="8"/>
  <c r="J301" i="8"/>
  <c r="H301" i="8"/>
  <c r="G301" i="8"/>
  <c r="F301" i="8"/>
  <c r="T300" i="8"/>
  <c r="S300" i="8"/>
  <c r="R300" i="8"/>
  <c r="P300" i="8"/>
  <c r="O300" i="8"/>
  <c r="N300" i="8"/>
  <c r="L300" i="8"/>
  <c r="K300" i="8"/>
  <c r="J300" i="8"/>
  <c r="H300" i="8"/>
  <c r="G300" i="8"/>
  <c r="F300" i="8"/>
  <c r="Q299" i="8"/>
  <c r="M299" i="8"/>
  <c r="E299" i="8"/>
  <c r="Q298" i="8"/>
  <c r="M298" i="8"/>
  <c r="E298" i="8"/>
  <c r="Q297" i="8"/>
  <c r="M297" i="8"/>
  <c r="E297" i="8"/>
  <c r="Q296" i="8"/>
  <c r="M296" i="8"/>
  <c r="E296" i="8"/>
  <c r="Q295" i="8"/>
  <c r="M295" i="8"/>
  <c r="E295" i="8"/>
  <c r="Q294" i="8"/>
  <c r="M294" i="8"/>
  <c r="E294" i="8"/>
  <c r="Q293" i="8"/>
  <c r="M293" i="8"/>
  <c r="E293" i="8"/>
  <c r="Q292" i="8"/>
  <c r="M292" i="8"/>
  <c r="I292" i="8"/>
  <c r="E292" i="8"/>
  <c r="Q291" i="8"/>
  <c r="M291" i="8"/>
  <c r="I291" i="8"/>
  <c r="E291" i="8"/>
  <c r="Q290" i="8"/>
  <c r="M290" i="8"/>
  <c r="I290" i="8"/>
  <c r="E290" i="8"/>
  <c r="Q289" i="8"/>
  <c r="M289" i="8"/>
  <c r="I289" i="8"/>
  <c r="E289" i="8"/>
  <c r="Q288" i="8"/>
  <c r="M288" i="8"/>
  <c r="I288" i="8"/>
  <c r="E288" i="8"/>
  <c r="Q287" i="8"/>
  <c r="M287" i="8"/>
  <c r="I287" i="8"/>
  <c r="E287" i="8"/>
  <c r="Q286" i="8"/>
  <c r="M286" i="8"/>
  <c r="I286" i="8"/>
  <c r="E286" i="8"/>
  <c r="T285" i="8"/>
  <c r="S285" i="8"/>
  <c r="R285" i="8"/>
  <c r="P285" i="8"/>
  <c r="O285" i="8"/>
  <c r="N285" i="8"/>
  <c r="L285" i="8"/>
  <c r="K285" i="8"/>
  <c r="J285" i="8"/>
  <c r="H285" i="8"/>
  <c r="G285" i="8"/>
  <c r="F285" i="8"/>
  <c r="T284" i="8"/>
  <c r="S284" i="8"/>
  <c r="P284" i="8"/>
  <c r="O284" i="8"/>
  <c r="L284" i="8"/>
  <c r="K284" i="8"/>
  <c r="H284" i="8"/>
  <c r="G284" i="8"/>
  <c r="Q283" i="8"/>
  <c r="M283" i="8"/>
  <c r="I283" i="8"/>
  <c r="E283" i="8"/>
  <c r="Q282" i="8"/>
  <c r="M282" i="8"/>
  <c r="I282" i="8"/>
  <c r="E282" i="8"/>
  <c r="Q281" i="8"/>
  <c r="M281" i="8"/>
  <c r="I281" i="8"/>
  <c r="E281" i="8"/>
  <c r="Q280" i="8"/>
  <c r="M280" i="8"/>
  <c r="I280" i="8"/>
  <c r="E280" i="8"/>
  <c r="Q279" i="8"/>
  <c r="M279" i="8"/>
  <c r="I279" i="8"/>
  <c r="E279" i="8"/>
  <c r="Q278" i="8"/>
  <c r="M278" i="8"/>
  <c r="I278" i="8"/>
  <c r="E278" i="8"/>
  <c r="T277" i="8"/>
  <c r="S277" i="8"/>
  <c r="R277" i="8"/>
  <c r="P277" i="8"/>
  <c r="O277" i="8"/>
  <c r="N277" i="8"/>
  <c r="L277" i="8"/>
  <c r="K277" i="8"/>
  <c r="J277" i="8"/>
  <c r="H277" i="8"/>
  <c r="G277" i="8"/>
  <c r="F277" i="8"/>
  <c r="T276" i="8"/>
  <c r="S276" i="8"/>
  <c r="R276" i="8"/>
  <c r="P276" i="8"/>
  <c r="O276" i="8"/>
  <c r="N276" i="8"/>
  <c r="L276" i="8"/>
  <c r="K276" i="8"/>
  <c r="J276" i="8"/>
  <c r="H276" i="8"/>
  <c r="G276" i="8"/>
  <c r="F276" i="8"/>
  <c r="Q275" i="8"/>
  <c r="M275" i="8"/>
  <c r="I275" i="8"/>
  <c r="E275" i="8"/>
  <c r="Q274" i="8"/>
  <c r="M274" i="8"/>
  <c r="I274" i="8"/>
  <c r="E274" i="8"/>
  <c r="Q273" i="8"/>
  <c r="M273" i="8"/>
  <c r="I273" i="8"/>
  <c r="E273" i="8"/>
  <c r="Q272" i="8"/>
  <c r="M272" i="8"/>
  <c r="I272" i="8"/>
  <c r="E272" i="8"/>
  <c r="Q271" i="8"/>
  <c r="M271" i="8"/>
  <c r="I271" i="8"/>
  <c r="E271" i="8"/>
  <c r="Q270" i="8"/>
  <c r="N270" i="8"/>
  <c r="M270" i="8" s="1"/>
  <c r="I270" i="8"/>
  <c r="E270" i="8"/>
  <c r="Q269" i="8"/>
  <c r="M269" i="8"/>
  <c r="I269" i="8"/>
  <c r="E269" i="8"/>
  <c r="Q268" i="8"/>
  <c r="M268" i="8"/>
  <c r="I268" i="8"/>
  <c r="E268" i="8"/>
  <c r="T267" i="8"/>
  <c r="S267" i="8"/>
  <c r="R267" i="8"/>
  <c r="P267" i="8"/>
  <c r="O267" i="8"/>
  <c r="N267" i="8"/>
  <c r="L267" i="8"/>
  <c r="K267" i="8"/>
  <c r="J267" i="8"/>
  <c r="H267" i="8"/>
  <c r="G267" i="8"/>
  <c r="F267" i="8"/>
  <c r="T266" i="8"/>
  <c r="S266" i="8"/>
  <c r="R266" i="8"/>
  <c r="P266" i="8"/>
  <c r="O266" i="8"/>
  <c r="N266" i="8"/>
  <c r="L266" i="8"/>
  <c r="K266" i="8"/>
  <c r="J266" i="8"/>
  <c r="H266" i="8"/>
  <c r="G266" i="8"/>
  <c r="F266" i="8"/>
  <c r="Q265" i="8"/>
  <c r="M265" i="8"/>
  <c r="I265" i="8"/>
  <c r="E265" i="8"/>
  <c r="Q264" i="8"/>
  <c r="M264" i="8"/>
  <c r="I264" i="8"/>
  <c r="E264" i="8"/>
  <c r="Q263" i="8"/>
  <c r="M263" i="8"/>
  <c r="I263" i="8"/>
  <c r="E263" i="8"/>
  <c r="T262" i="8"/>
  <c r="S262" i="8"/>
  <c r="R262" i="8"/>
  <c r="P262" i="8"/>
  <c r="O262" i="8"/>
  <c r="N262" i="8"/>
  <c r="L262" i="8"/>
  <c r="K262" i="8"/>
  <c r="J262" i="8"/>
  <c r="H262" i="8"/>
  <c r="G262" i="8"/>
  <c r="F262" i="8"/>
  <c r="T261" i="8"/>
  <c r="S261" i="8"/>
  <c r="R261" i="8"/>
  <c r="P261" i="8"/>
  <c r="O261" i="8"/>
  <c r="N261" i="8"/>
  <c r="L261" i="8"/>
  <c r="K261" i="8"/>
  <c r="J261" i="8"/>
  <c r="H261" i="8"/>
  <c r="G261" i="8"/>
  <c r="F261" i="8"/>
  <c r="Q260" i="8"/>
  <c r="M260" i="8"/>
  <c r="I260" i="8"/>
  <c r="E260" i="8"/>
  <c r="Q259" i="8"/>
  <c r="M259" i="8"/>
  <c r="I259" i="8"/>
  <c r="E259" i="8"/>
  <c r="Q258" i="8"/>
  <c r="M258" i="8"/>
  <c r="I258" i="8"/>
  <c r="E258" i="8"/>
  <c r="R257" i="8"/>
  <c r="Q257" i="8" s="1"/>
  <c r="N257" i="8"/>
  <c r="M257" i="8" s="1"/>
  <c r="I257" i="8"/>
  <c r="E257" i="8"/>
  <c r="Q256" i="8"/>
  <c r="M256" i="8"/>
  <c r="I256" i="8"/>
  <c r="E256" i="8"/>
  <c r="Q255" i="8"/>
  <c r="M255" i="8"/>
  <c r="I255" i="8"/>
  <c r="E255" i="8"/>
  <c r="Q254" i="8"/>
  <c r="M254" i="8"/>
  <c r="I254" i="8"/>
  <c r="E254" i="8"/>
  <c r="T253" i="8"/>
  <c r="S253" i="8"/>
  <c r="R253" i="8"/>
  <c r="P253" i="8"/>
  <c r="O253" i="8"/>
  <c r="N253" i="8"/>
  <c r="L253" i="8"/>
  <c r="K253" i="8"/>
  <c r="J253" i="8"/>
  <c r="H253" i="8"/>
  <c r="G253" i="8"/>
  <c r="F253" i="8"/>
  <c r="T252" i="8"/>
  <c r="S252" i="8"/>
  <c r="P252" i="8"/>
  <c r="O252" i="8"/>
  <c r="O236" i="8" s="1"/>
  <c r="N252" i="8"/>
  <c r="L252" i="8"/>
  <c r="K252" i="8"/>
  <c r="H252" i="8"/>
  <c r="G252" i="8"/>
  <c r="F252" i="8"/>
  <c r="Q251" i="8"/>
  <c r="M251" i="8"/>
  <c r="I251" i="8"/>
  <c r="E251" i="8"/>
  <c r="Q249" i="8"/>
  <c r="M249" i="8"/>
  <c r="I249" i="8"/>
  <c r="E249" i="8"/>
  <c r="Q248" i="8"/>
  <c r="M248" i="8"/>
  <c r="I248" i="8"/>
  <c r="E248" i="8"/>
  <c r="Q247" i="8"/>
  <c r="M247" i="8"/>
  <c r="I247" i="8"/>
  <c r="E247" i="8"/>
  <c r="Q246" i="8"/>
  <c r="M246" i="8"/>
  <c r="I246" i="8"/>
  <c r="E246" i="8"/>
  <c r="Q245" i="8"/>
  <c r="M245" i="8"/>
  <c r="I245" i="8"/>
  <c r="E245" i="8"/>
  <c r="Q244" i="8"/>
  <c r="M244" i="8"/>
  <c r="I244" i="8"/>
  <c r="E244" i="8"/>
  <c r="Q243" i="8"/>
  <c r="M243" i="8"/>
  <c r="I243" i="8"/>
  <c r="E243" i="8"/>
  <c r="Q242" i="8"/>
  <c r="M242" i="8"/>
  <c r="I242" i="8"/>
  <c r="E242" i="8"/>
  <c r="T241" i="8"/>
  <c r="S241" i="8"/>
  <c r="R241" i="8"/>
  <c r="P241" i="8"/>
  <c r="O241" i="8"/>
  <c r="N241" i="8"/>
  <c r="L241" i="8"/>
  <c r="K241" i="8"/>
  <c r="J241" i="8"/>
  <c r="H241" i="8"/>
  <c r="G241" i="8"/>
  <c r="F241" i="8"/>
  <c r="T240" i="8"/>
  <c r="S240" i="8"/>
  <c r="S236" i="8" s="1"/>
  <c r="R240" i="8"/>
  <c r="P240" i="8"/>
  <c r="P236" i="8" s="1"/>
  <c r="O240" i="8"/>
  <c r="N240" i="8"/>
  <c r="L240" i="8"/>
  <c r="K240" i="8"/>
  <c r="J240" i="8"/>
  <c r="H240" i="8"/>
  <c r="H236" i="8" s="1"/>
  <c r="G240" i="8"/>
  <c r="F240" i="8"/>
  <c r="F236" i="8" s="1"/>
  <c r="T239" i="8"/>
  <c r="S239" i="8"/>
  <c r="R239" i="8"/>
  <c r="P239" i="8"/>
  <c r="O239" i="8"/>
  <c r="N239" i="8"/>
  <c r="L239" i="8"/>
  <c r="K239" i="8"/>
  <c r="J239" i="8"/>
  <c r="H239" i="8"/>
  <c r="G239" i="8"/>
  <c r="F239" i="8"/>
  <c r="Q238" i="8"/>
  <c r="M238" i="8"/>
  <c r="I238" i="8"/>
  <c r="E238" i="8"/>
  <c r="T237" i="8"/>
  <c r="S237" i="8"/>
  <c r="R237" i="8"/>
  <c r="P237" i="8"/>
  <c r="O237" i="8"/>
  <c r="N237" i="8"/>
  <c r="L237" i="8"/>
  <c r="K237" i="8"/>
  <c r="J237" i="8"/>
  <c r="H237" i="8"/>
  <c r="G237" i="8"/>
  <c r="F237" i="8"/>
  <c r="Q235" i="8"/>
  <c r="M235" i="8"/>
  <c r="I235" i="8"/>
  <c r="E235" i="8"/>
  <c r="Q234" i="8"/>
  <c r="M234" i="8"/>
  <c r="I234" i="8"/>
  <c r="E234" i="8"/>
  <c r="Q233" i="8"/>
  <c r="N233" i="8"/>
  <c r="M233" i="8" s="1"/>
  <c r="I233" i="8"/>
  <c r="E233" i="8"/>
  <c r="Q232" i="8"/>
  <c r="M232" i="8"/>
  <c r="I232" i="8"/>
  <c r="E232" i="8"/>
  <c r="Q231" i="8"/>
  <c r="M231" i="8"/>
  <c r="I231" i="8"/>
  <c r="E231" i="8"/>
  <c r="Q230" i="8"/>
  <c r="M230" i="8"/>
  <c r="I230" i="8"/>
  <c r="E230" i="8"/>
  <c r="T229" i="8"/>
  <c r="S229" i="8"/>
  <c r="P229" i="8"/>
  <c r="O229" i="8"/>
  <c r="L229" i="8"/>
  <c r="K229" i="8"/>
  <c r="H229" i="8"/>
  <c r="G229" i="8"/>
  <c r="F229" i="8"/>
  <c r="T228" i="8"/>
  <c r="S228" i="8"/>
  <c r="R228" i="8"/>
  <c r="P228" i="8"/>
  <c r="O228" i="8"/>
  <c r="L228" i="8"/>
  <c r="K228" i="8"/>
  <c r="H228" i="8"/>
  <c r="G228" i="8"/>
  <c r="F228" i="8"/>
  <c r="Q226" i="8"/>
  <c r="M226" i="8"/>
  <c r="I226" i="8"/>
  <c r="E226" i="8"/>
  <c r="Q225" i="8"/>
  <c r="M225" i="8"/>
  <c r="I225" i="8"/>
  <c r="E225" i="8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Q219" i="8"/>
  <c r="M219" i="8"/>
  <c r="I219" i="8"/>
  <c r="E219" i="8"/>
  <c r="Q218" i="8"/>
  <c r="M218" i="8"/>
  <c r="I218" i="8"/>
  <c r="E218" i="8"/>
  <c r="Q217" i="8"/>
  <c r="M217" i="8"/>
  <c r="I217" i="8"/>
  <c r="E217" i="8"/>
  <c r="T216" i="8"/>
  <c r="S216" i="8"/>
  <c r="R216" i="8"/>
  <c r="P216" i="8"/>
  <c r="O216" i="8"/>
  <c r="N216" i="8"/>
  <c r="L216" i="8"/>
  <c r="K216" i="8"/>
  <c r="J216" i="8"/>
  <c r="H216" i="8"/>
  <c r="G216" i="8"/>
  <c r="F216" i="8"/>
  <c r="T215" i="8"/>
  <c r="S215" i="8"/>
  <c r="P215" i="8"/>
  <c r="O215" i="8"/>
  <c r="L215" i="8"/>
  <c r="K215" i="8"/>
  <c r="H215" i="8"/>
  <c r="G215" i="8"/>
  <c r="Q214" i="8"/>
  <c r="M214" i="8"/>
  <c r="I214" i="8"/>
  <c r="E214" i="8"/>
  <c r="Q213" i="8"/>
  <c r="M213" i="8"/>
  <c r="I213" i="8"/>
  <c r="E213" i="8"/>
  <c r="Q212" i="8"/>
  <c r="M212" i="8"/>
  <c r="I212" i="8"/>
  <c r="E212" i="8"/>
  <c r="Q211" i="8"/>
  <c r="M211" i="8"/>
  <c r="I211" i="8"/>
  <c r="E211" i="8"/>
  <c r="Q209" i="8"/>
  <c r="N209" i="8"/>
  <c r="M209" i="8" s="1"/>
  <c r="I209" i="8"/>
  <c r="E209" i="8"/>
  <c r="Q208" i="8"/>
  <c r="M208" i="8"/>
  <c r="I208" i="8"/>
  <c r="E208" i="8"/>
  <c r="Q207" i="8"/>
  <c r="M207" i="8"/>
  <c r="I207" i="8"/>
  <c r="E207" i="8"/>
  <c r="Q206" i="8"/>
  <c r="M206" i="8"/>
  <c r="I206" i="8"/>
  <c r="E206" i="8"/>
  <c r="T205" i="8"/>
  <c r="S205" i="8"/>
  <c r="R205" i="8"/>
  <c r="P205" i="8"/>
  <c r="O205" i="8"/>
  <c r="N205" i="8"/>
  <c r="L205" i="8"/>
  <c r="K205" i="8"/>
  <c r="J205" i="8"/>
  <c r="H205" i="8"/>
  <c r="G205" i="8"/>
  <c r="F205" i="8"/>
  <c r="T204" i="8"/>
  <c r="S204" i="8"/>
  <c r="P204" i="8"/>
  <c r="O204" i="8"/>
  <c r="L204" i="8"/>
  <c r="K204" i="8"/>
  <c r="H204" i="8"/>
  <c r="G204" i="8"/>
  <c r="F204" i="8"/>
  <c r="Q203" i="8"/>
  <c r="M203" i="8"/>
  <c r="I203" i="8"/>
  <c r="E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R198" i="8"/>
  <c r="M198" i="8"/>
  <c r="I198" i="8"/>
  <c r="E198" i="8"/>
  <c r="Q197" i="8"/>
  <c r="M197" i="8"/>
  <c r="I197" i="8"/>
  <c r="E197" i="8"/>
  <c r="Q196" i="8"/>
  <c r="M196" i="8"/>
  <c r="I196" i="8"/>
  <c r="E196" i="8"/>
  <c r="T195" i="8"/>
  <c r="S195" i="8"/>
  <c r="R195" i="8"/>
  <c r="P195" i="8"/>
  <c r="O195" i="8"/>
  <c r="N195" i="8"/>
  <c r="L195" i="8"/>
  <c r="K195" i="8"/>
  <c r="J195" i="8"/>
  <c r="H195" i="8"/>
  <c r="G195" i="8"/>
  <c r="F195" i="8"/>
  <c r="T194" i="8"/>
  <c r="S194" i="8"/>
  <c r="P194" i="8"/>
  <c r="O194" i="8"/>
  <c r="L194" i="8"/>
  <c r="K194" i="8"/>
  <c r="H194" i="8"/>
  <c r="G194" i="8"/>
  <c r="F194" i="8"/>
  <c r="Q193" i="8"/>
  <c r="M193" i="8"/>
  <c r="I193" i="8"/>
  <c r="E193" i="8"/>
  <c r="Q192" i="8"/>
  <c r="M192" i="8"/>
  <c r="I192" i="8"/>
  <c r="E192" i="8"/>
  <c r="Q191" i="8"/>
  <c r="M191" i="8"/>
  <c r="I191" i="8"/>
  <c r="E191" i="8"/>
  <c r="Q190" i="8"/>
  <c r="M190" i="8"/>
  <c r="I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T184" i="8"/>
  <c r="S184" i="8"/>
  <c r="R184" i="8"/>
  <c r="P184" i="8"/>
  <c r="O184" i="8"/>
  <c r="N184" i="8"/>
  <c r="L184" i="8"/>
  <c r="K184" i="8"/>
  <c r="J184" i="8"/>
  <c r="H184" i="8"/>
  <c r="G184" i="8"/>
  <c r="F184" i="8"/>
  <c r="T183" i="8"/>
  <c r="S183" i="8"/>
  <c r="R183" i="8"/>
  <c r="P183" i="8"/>
  <c r="O183" i="8"/>
  <c r="N183" i="8"/>
  <c r="L183" i="8"/>
  <c r="K183" i="8"/>
  <c r="H183" i="8"/>
  <c r="G183" i="8"/>
  <c r="F183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Q174" i="8"/>
  <c r="M174" i="8"/>
  <c r="I174" i="8"/>
  <c r="E174" i="8"/>
  <c r="Q173" i="8"/>
  <c r="M173" i="8"/>
  <c r="I173" i="8"/>
  <c r="E173" i="8"/>
  <c r="Q172" i="8"/>
  <c r="M172" i="8"/>
  <c r="I172" i="8"/>
  <c r="E172" i="8"/>
  <c r="T171" i="8"/>
  <c r="S171" i="8"/>
  <c r="R171" i="8"/>
  <c r="P171" i="8"/>
  <c r="O171" i="8"/>
  <c r="N171" i="8"/>
  <c r="L171" i="8"/>
  <c r="K171" i="8"/>
  <c r="J171" i="8"/>
  <c r="H171" i="8"/>
  <c r="G171" i="8"/>
  <c r="F171" i="8"/>
  <c r="T170" i="8"/>
  <c r="S170" i="8"/>
  <c r="P170" i="8"/>
  <c r="O170" i="8"/>
  <c r="N170" i="8"/>
  <c r="L170" i="8"/>
  <c r="K170" i="8"/>
  <c r="H170" i="8"/>
  <c r="G170" i="8"/>
  <c r="F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T165" i="8"/>
  <c r="S165" i="8"/>
  <c r="R165" i="8"/>
  <c r="P165" i="8"/>
  <c r="O165" i="8"/>
  <c r="N165" i="8"/>
  <c r="L165" i="8"/>
  <c r="K165" i="8"/>
  <c r="J165" i="8"/>
  <c r="H165" i="8"/>
  <c r="G165" i="8"/>
  <c r="F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Q159" i="8"/>
  <c r="M159" i="8"/>
  <c r="I159" i="8"/>
  <c r="E159" i="8"/>
  <c r="Q158" i="8"/>
  <c r="M158" i="8"/>
  <c r="I158" i="8"/>
  <c r="E158" i="8"/>
  <c r="T157" i="8"/>
  <c r="S157" i="8"/>
  <c r="R157" i="8"/>
  <c r="P157" i="8"/>
  <c r="O157" i="8"/>
  <c r="N157" i="8"/>
  <c r="L157" i="8"/>
  <c r="K157" i="8"/>
  <c r="J157" i="8"/>
  <c r="H157" i="8"/>
  <c r="G157" i="8"/>
  <c r="F157" i="8"/>
  <c r="T156" i="8"/>
  <c r="S156" i="8"/>
  <c r="P156" i="8"/>
  <c r="O156" i="8"/>
  <c r="L156" i="8"/>
  <c r="K156" i="8"/>
  <c r="H156" i="8"/>
  <c r="G156" i="8"/>
  <c r="Q155" i="8"/>
  <c r="M155" i="8"/>
  <c r="I155" i="8"/>
  <c r="E155" i="8"/>
  <c r="Q154" i="8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Q150" i="8"/>
  <c r="M150" i="8"/>
  <c r="I150" i="8"/>
  <c r="E150" i="8"/>
  <c r="Q149" i="8"/>
  <c r="M149" i="8"/>
  <c r="I149" i="8"/>
  <c r="E149" i="8"/>
  <c r="T148" i="8"/>
  <c r="S148" i="8"/>
  <c r="R148" i="8"/>
  <c r="P148" i="8"/>
  <c r="O148" i="8"/>
  <c r="N148" i="8"/>
  <c r="L148" i="8"/>
  <c r="K148" i="8"/>
  <c r="J148" i="8"/>
  <c r="H148" i="8"/>
  <c r="G148" i="8"/>
  <c r="F148" i="8"/>
  <c r="T147" i="8"/>
  <c r="S147" i="8"/>
  <c r="R147" i="8"/>
  <c r="P147" i="8"/>
  <c r="O147" i="8"/>
  <c r="N147" i="8"/>
  <c r="L147" i="8"/>
  <c r="K147" i="8"/>
  <c r="J147" i="8"/>
  <c r="H147" i="8"/>
  <c r="G147" i="8"/>
  <c r="F147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H122" i="8" s="1"/>
  <c r="G137" i="8"/>
  <c r="F137" i="8"/>
  <c r="F122" i="8" s="1"/>
  <c r="Q135" i="8"/>
  <c r="M135" i="8"/>
  <c r="I135" i="8"/>
  <c r="E135" i="8"/>
  <c r="Q134" i="8"/>
  <c r="M134" i="8"/>
  <c r="I134" i="8"/>
  <c r="E134" i="8"/>
  <c r="Q133" i="8"/>
  <c r="M133" i="8"/>
  <c r="I133" i="8"/>
  <c r="E133" i="8"/>
  <c r="Q132" i="8"/>
  <c r="M132" i="8"/>
  <c r="I132" i="8"/>
  <c r="E132" i="8"/>
  <c r="Q131" i="8"/>
  <c r="M131" i="8"/>
  <c r="I131" i="8"/>
  <c r="E131" i="8"/>
  <c r="Q130" i="8"/>
  <c r="M130" i="8"/>
  <c r="I130" i="8"/>
  <c r="E130" i="8"/>
  <c r="Q129" i="8"/>
  <c r="M129" i="8"/>
  <c r="I129" i="8"/>
  <c r="E129" i="8"/>
  <c r="Q128" i="8"/>
  <c r="M128" i="8"/>
  <c r="I128" i="8"/>
  <c r="E128" i="8"/>
  <c r="T127" i="8"/>
  <c r="S127" i="8"/>
  <c r="R127" i="8"/>
  <c r="P127" i="8"/>
  <c r="O127" i="8"/>
  <c r="N127" i="8"/>
  <c r="L127" i="8"/>
  <c r="K127" i="8"/>
  <c r="J127" i="8"/>
  <c r="H127" i="8"/>
  <c r="H123" i="8" s="1"/>
  <c r="G127" i="8"/>
  <c r="F127" i="8"/>
  <c r="T126" i="8"/>
  <c r="S126" i="8"/>
  <c r="P126" i="8"/>
  <c r="O126" i="8"/>
  <c r="L126" i="8"/>
  <c r="K126" i="8"/>
  <c r="E126" i="8"/>
  <c r="S117" i="8"/>
  <c r="P117" i="8"/>
  <c r="O117" i="8"/>
  <c r="L117" i="8"/>
  <c r="K117" i="8"/>
  <c r="H117" i="8"/>
  <c r="G117" i="8"/>
  <c r="E125" i="8"/>
  <c r="E124" i="8"/>
  <c r="Q121" i="8"/>
  <c r="M121" i="8"/>
  <c r="I121" i="8"/>
  <c r="E121" i="8"/>
  <c r="Q120" i="8"/>
  <c r="M120" i="8"/>
  <c r="I120" i="8"/>
  <c r="E120" i="8"/>
  <c r="T119" i="8"/>
  <c r="S119" i="8"/>
  <c r="R119" i="8"/>
  <c r="P119" i="8"/>
  <c r="O119" i="8"/>
  <c r="N119" i="8"/>
  <c r="L119" i="8"/>
  <c r="K119" i="8"/>
  <c r="J119" i="8"/>
  <c r="H119" i="8"/>
  <c r="G119" i="8"/>
  <c r="F119" i="8"/>
  <c r="Q118" i="8"/>
  <c r="M118" i="8"/>
  <c r="I118" i="8"/>
  <c r="E118" i="8"/>
  <c r="T117" i="8"/>
  <c r="J117" i="8"/>
  <c r="T116" i="8"/>
  <c r="S116" i="8"/>
  <c r="R116" i="8"/>
  <c r="P116" i="8"/>
  <c r="O116" i="8"/>
  <c r="N116" i="8"/>
  <c r="L116" i="8"/>
  <c r="K116" i="8"/>
  <c r="J116" i="8"/>
  <c r="H116" i="8"/>
  <c r="G116" i="8"/>
  <c r="F116" i="8"/>
  <c r="Q113" i="8"/>
  <c r="M113" i="8"/>
  <c r="I113" i="8"/>
  <c r="E113" i="8"/>
  <c r="Q112" i="8"/>
  <c r="M112" i="8"/>
  <c r="I112" i="8"/>
  <c r="E112" i="8"/>
  <c r="T111" i="8"/>
  <c r="S111" i="8"/>
  <c r="R111" i="8"/>
  <c r="P111" i="8"/>
  <c r="O111" i="8"/>
  <c r="N111" i="8"/>
  <c r="L111" i="8"/>
  <c r="K111" i="8"/>
  <c r="J111" i="8"/>
  <c r="H111" i="8"/>
  <c r="G111" i="8"/>
  <c r="F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T107" i="8"/>
  <c r="S107" i="8"/>
  <c r="R107" i="8"/>
  <c r="P107" i="8"/>
  <c r="O107" i="8"/>
  <c r="N107" i="8"/>
  <c r="L107" i="8"/>
  <c r="K107" i="8"/>
  <c r="J107" i="8"/>
  <c r="H107" i="8"/>
  <c r="G107" i="8"/>
  <c r="F107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Q102" i="8"/>
  <c r="M102" i="8"/>
  <c r="I102" i="8"/>
  <c r="E102" i="8"/>
  <c r="Q101" i="8"/>
  <c r="M101" i="8"/>
  <c r="I101" i="8"/>
  <c r="E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Q95" i="8"/>
  <c r="M95" i="8"/>
  <c r="I95" i="8"/>
  <c r="E95" i="8"/>
  <c r="Q94" i="8"/>
  <c r="M94" i="8"/>
  <c r="I94" i="8"/>
  <c r="E94" i="8"/>
  <c r="Q93" i="8"/>
  <c r="M93" i="8"/>
  <c r="I93" i="8"/>
  <c r="E93" i="8"/>
  <c r="Q92" i="8"/>
  <c r="M92" i="8"/>
  <c r="I92" i="8"/>
  <c r="E92" i="8"/>
  <c r="Q91" i="8"/>
  <c r="M91" i="8"/>
  <c r="I91" i="8"/>
  <c r="E91" i="8"/>
  <c r="Q90" i="8"/>
  <c r="M90" i="8"/>
  <c r="I90" i="8"/>
  <c r="E90" i="8"/>
  <c r="T89" i="8"/>
  <c r="S89" i="8"/>
  <c r="R89" i="8"/>
  <c r="P89" i="8"/>
  <c r="O89" i="8"/>
  <c r="N89" i="8"/>
  <c r="L89" i="8"/>
  <c r="K89" i="8"/>
  <c r="J89" i="8"/>
  <c r="H89" i="8"/>
  <c r="G89" i="8"/>
  <c r="F89" i="8"/>
  <c r="T88" i="8"/>
  <c r="S88" i="8"/>
  <c r="R88" i="8"/>
  <c r="P88" i="8"/>
  <c r="O88" i="8"/>
  <c r="N88" i="8"/>
  <c r="L88" i="8"/>
  <c r="K88" i="8"/>
  <c r="J88" i="8"/>
  <c r="H88" i="8"/>
  <c r="G88" i="8"/>
  <c r="F88" i="8"/>
  <c r="Q87" i="8"/>
  <c r="M87" i="8"/>
  <c r="I87" i="8"/>
  <c r="F87" i="8"/>
  <c r="E87" i="8" s="1"/>
  <c r="Q86" i="8"/>
  <c r="M86" i="8"/>
  <c r="I86" i="8"/>
  <c r="E86" i="8"/>
  <c r="Q85" i="8"/>
  <c r="M85" i="8"/>
  <c r="I85" i="8"/>
  <c r="E85" i="8"/>
  <c r="Q84" i="8"/>
  <c r="M84" i="8"/>
  <c r="I84" i="8"/>
  <c r="E84" i="8"/>
  <c r="Q82" i="8"/>
  <c r="N82" i="8"/>
  <c r="M82" i="8" s="1"/>
  <c r="I82" i="8"/>
  <c r="E82" i="8"/>
  <c r="Q81" i="8"/>
  <c r="M81" i="8"/>
  <c r="I81" i="8"/>
  <c r="E81" i="8"/>
  <c r="Q80" i="8"/>
  <c r="M80" i="8"/>
  <c r="I80" i="8"/>
  <c r="E80" i="8"/>
  <c r="Q79" i="8"/>
  <c r="M79" i="8"/>
  <c r="I79" i="8"/>
  <c r="E79" i="8"/>
  <c r="Q78" i="8"/>
  <c r="M78" i="8"/>
  <c r="I78" i="8"/>
  <c r="E78" i="8"/>
  <c r="Q77" i="8"/>
  <c r="M77" i="8"/>
  <c r="I77" i="8"/>
  <c r="E77" i="8"/>
  <c r="Q76" i="8"/>
  <c r="M76" i="8"/>
  <c r="I76" i="8"/>
  <c r="E76" i="8"/>
  <c r="T75" i="8"/>
  <c r="S75" i="8"/>
  <c r="R75" i="8"/>
  <c r="P75" i="8"/>
  <c r="O75" i="8"/>
  <c r="N75" i="8"/>
  <c r="L75" i="8"/>
  <c r="K75" i="8"/>
  <c r="J75" i="8"/>
  <c r="H75" i="8"/>
  <c r="G75" i="8"/>
  <c r="F75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T68" i="8"/>
  <c r="S68" i="8"/>
  <c r="R68" i="8"/>
  <c r="P68" i="8"/>
  <c r="O68" i="8"/>
  <c r="N68" i="8"/>
  <c r="L68" i="8"/>
  <c r="K68" i="8"/>
  <c r="J68" i="8"/>
  <c r="H68" i="8"/>
  <c r="G68" i="8"/>
  <c r="F68" i="8"/>
  <c r="T67" i="8"/>
  <c r="S67" i="8"/>
  <c r="R67" i="8"/>
  <c r="P67" i="8"/>
  <c r="O67" i="8"/>
  <c r="N67" i="8"/>
  <c r="L67" i="8"/>
  <c r="K67" i="8"/>
  <c r="J67" i="8"/>
  <c r="H67" i="8"/>
  <c r="G67" i="8"/>
  <c r="F67" i="8"/>
  <c r="T66" i="8"/>
  <c r="S66" i="8"/>
  <c r="R66" i="8"/>
  <c r="P66" i="8"/>
  <c r="O66" i="8"/>
  <c r="N66" i="8"/>
  <c r="L66" i="8"/>
  <c r="K66" i="8"/>
  <c r="J66" i="8"/>
  <c r="H66" i="8"/>
  <c r="G66" i="8"/>
  <c r="F66" i="8"/>
  <c r="Q63" i="8"/>
  <c r="M63" i="8"/>
  <c r="I63" i="8"/>
  <c r="E63" i="8"/>
  <c r="Q62" i="8"/>
  <c r="M62" i="8"/>
  <c r="I62" i="8"/>
  <c r="E62" i="8"/>
  <c r="Q61" i="8"/>
  <c r="M61" i="8"/>
  <c r="I61" i="8"/>
  <c r="E61" i="8"/>
  <c r="Q60" i="8"/>
  <c r="M60" i="8"/>
  <c r="I60" i="8"/>
  <c r="E60" i="8"/>
  <c r="Q59" i="8"/>
  <c r="M59" i="8"/>
  <c r="I59" i="8"/>
  <c r="E59" i="8"/>
  <c r="Q58" i="8"/>
  <c r="M58" i="8"/>
  <c r="I58" i="8"/>
  <c r="E58" i="8"/>
  <c r="T57" i="8"/>
  <c r="S57" i="8"/>
  <c r="R57" i="8"/>
  <c r="P57" i="8"/>
  <c r="O57" i="8"/>
  <c r="N57" i="8"/>
  <c r="L57" i="8"/>
  <c r="K57" i="8"/>
  <c r="J57" i="8"/>
  <c r="H57" i="8"/>
  <c r="G57" i="8"/>
  <c r="F57" i="8"/>
  <c r="T56" i="8"/>
  <c r="S56" i="8"/>
  <c r="R56" i="8"/>
  <c r="P56" i="8"/>
  <c r="O56" i="8"/>
  <c r="N56" i="8"/>
  <c r="L56" i="8"/>
  <c r="K56" i="8"/>
  <c r="J56" i="8"/>
  <c r="H56" i="8"/>
  <c r="G56" i="8"/>
  <c r="F56" i="8"/>
  <c r="Q55" i="8"/>
  <c r="M55" i="8"/>
  <c r="I55" i="8"/>
  <c r="E55" i="8"/>
  <c r="Q54" i="8"/>
  <c r="M54" i="8"/>
  <c r="I54" i="8"/>
  <c r="E54" i="8"/>
  <c r="Q53" i="8"/>
  <c r="M53" i="8"/>
  <c r="I53" i="8"/>
  <c r="E53" i="8"/>
  <c r="T52" i="8"/>
  <c r="S52" i="8"/>
  <c r="R52" i="8"/>
  <c r="P52" i="8"/>
  <c r="O52" i="8"/>
  <c r="N52" i="8"/>
  <c r="L52" i="8"/>
  <c r="K52" i="8"/>
  <c r="J52" i="8"/>
  <c r="H52" i="8"/>
  <c r="G52" i="8"/>
  <c r="F52" i="8"/>
  <c r="T51" i="8"/>
  <c r="S51" i="8"/>
  <c r="R51" i="8"/>
  <c r="P51" i="8"/>
  <c r="O51" i="8"/>
  <c r="N51" i="8"/>
  <c r="L51" i="8"/>
  <c r="K51" i="8"/>
  <c r="J51" i="8"/>
  <c r="H51" i="8"/>
  <c r="G51" i="8"/>
  <c r="F51" i="8"/>
  <c r="Q50" i="8"/>
  <c r="M50" i="8"/>
  <c r="I50" i="8"/>
  <c r="E50" i="8"/>
  <c r="Q49" i="8"/>
  <c r="M49" i="8"/>
  <c r="I49" i="8"/>
  <c r="E49" i="8"/>
  <c r="Q48" i="8"/>
  <c r="M48" i="8"/>
  <c r="I48" i="8"/>
  <c r="E48" i="8"/>
  <c r="T47" i="8"/>
  <c r="S47" i="8"/>
  <c r="R47" i="8"/>
  <c r="P47" i="8"/>
  <c r="O47" i="8"/>
  <c r="N47" i="8"/>
  <c r="L47" i="8"/>
  <c r="K47" i="8"/>
  <c r="J47" i="8"/>
  <c r="H47" i="8"/>
  <c r="G47" i="8"/>
  <c r="F47" i="8"/>
  <c r="T46" i="8"/>
  <c r="S46" i="8"/>
  <c r="R46" i="8"/>
  <c r="P46" i="8"/>
  <c r="O46" i="8"/>
  <c r="N46" i="8"/>
  <c r="L46" i="8"/>
  <c r="K46" i="8"/>
  <c r="J46" i="8"/>
  <c r="H46" i="8"/>
  <c r="G46" i="8"/>
  <c r="F46" i="8"/>
  <c r="R45" i="8"/>
  <c r="Q45" i="8" s="1"/>
  <c r="N45" i="8"/>
  <c r="M45" i="8" s="1"/>
  <c r="J45" i="8"/>
  <c r="I45" i="8" s="1"/>
  <c r="E45" i="8"/>
  <c r="Q44" i="8"/>
  <c r="M44" i="8"/>
  <c r="I44" i="8"/>
  <c r="E44" i="8"/>
  <c r="Q43" i="8"/>
  <c r="M43" i="8"/>
  <c r="I43" i="8"/>
  <c r="E43" i="8"/>
  <c r="Q42" i="8"/>
  <c r="M42" i="8"/>
  <c r="I42" i="8"/>
  <c r="E42" i="8"/>
  <c r="R41" i="8"/>
  <c r="Q41" i="8" s="1"/>
  <c r="N41" i="8"/>
  <c r="M41" i="8" s="1"/>
  <c r="J41" i="8"/>
  <c r="I41" i="8" s="1"/>
  <c r="E41" i="8"/>
  <c r="Q40" i="8"/>
  <c r="M40" i="8"/>
  <c r="E40" i="8"/>
  <c r="T39" i="8"/>
  <c r="S39" i="8"/>
  <c r="P39" i="8"/>
  <c r="O39" i="8"/>
  <c r="L39" i="8"/>
  <c r="K39" i="8"/>
  <c r="H39" i="8"/>
  <c r="G39" i="8"/>
  <c r="F39" i="8"/>
  <c r="T38" i="8"/>
  <c r="S38" i="8"/>
  <c r="P38" i="8"/>
  <c r="O38" i="8"/>
  <c r="L38" i="8"/>
  <c r="K38" i="8"/>
  <c r="H38" i="8"/>
  <c r="G38" i="8"/>
  <c r="F38" i="8"/>
  <c r="Q37" i="8"/>
  <c r="M37" i="8"/>
  <c r="I37" i="8"/>
  <c r="E37" i="8"/>
  <c r="Q36" i="8"/>
  <c r="M36" i="8"/>
  <c r="I36" i="8"/>
  <c r="E36" i="8"/>
  <c r="Q35" i="8"/>
  <c r="M35" i="8"/>
  <c r="I35" i="8"/>
  <c r="E35" i="8"/>
  <c r="T34" i="8"/>
  <c r="S34" i="8"/>
  <c r="R34" i="8"/>
  <c r="P34" i="8"/>
  <c r="O34" i="8"/>
  <c r="N34" i="8"/>
  <c r="L34" i="8"/>
  <c r="K34" i="8"/>
  <c r="J34" i="8"/>
  <c r="H34" i="8"/>
  <c r="G34" i="8"/>
  <c r="F34" i="8"/>
  <c r="T33" i="8"/>
  <c r="S33" i="8"/>
  <c r="R33" i="8"/>
  <c r="P33" i="8"/>
  <c r="O33" i="8"/>
  <c r="N33" i="8"/>
  <c r="L33" i="8"/>
  <c r="K33" i="8"/>
  <c r="J33" i="8"/>
  <c r="H33" i="8"/>
  <c r="G33" i="8"/>
  <c r="F33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R27" i="8"/>
  <c r="Q27" i="8" s="1"/>
  <c r="N27" i="8"/>
  <c r="M27" i="8" s="1"/>
  <c r="J27" i="8"/>
  <c r="I27" i="8" s="1"/>
  <c r="E27" i="8"/>
  <c r="T26" i="8"/>
  <c r="S26" i="8"/>
  <c r="P26" i="8"/>
  <c r="O26" i="8"/>
  <c r="L26" i="8"/>
  <c r="K26" i="8"/>
  <c r="H26" i="8"/>
  <c r="G26" i="8"/>
  <c r="F26" i="8"/>
  <c r="T25" i="8"/>
  <c r="S25" i="8"/>
  <c r="R25" i="8"/>
  <c r="P25" i="8"/>
  <c r="O25" i="8"/>
  <c r="N25" i="8"/>
  <c r="L25" i="8"/>
  <c r="K25" i="8"/>
  <c r="J25" i="8"/>
  <c r="H25" i="8"/>
  <c r="G25" i="8"/>
  <c r="Q24" i="8"/>
  <c r="M24" i="8"/>
  <c r="I24" i="8"/>
  <c r="E24" i="8"/>
  <c r="Q23" i="8"/>
  <c r="M23" i="8"/>
  <c r="I23" i="8"/>
  <c r="E23" i="8"/>
  <c r="Q22" i="8"/>
  <c r="M22" i="8"/>
  <c r="I22" i="8"/>
  <c r="E22" i="8"/>
  <c r="Q21" i="8"/>
  <c r="M21" i="8"/>
  <c r="I21" i="8"/>
  <c r="E21" i="8"/>
  <c r="R20" i="8"/>
  <c r="Q20" i="8" s="1"/>
  <c r="N20" i="8"/>
  <c r="M20" i="8" s="1"/>
  <c r="J20" i="8"/>
  <c r="I20" i="8" s="1"/>
  <c r="F20" i="8"/>
  <c r="E20" i="8" s="1"/>
  <c r="Q19" i="8"/>
  <c r="M19" i="8"/>
  <c r="I19" i="8"/>
  <c r="E19" i="8"/>
  <c r="T18" i="8"/>
  <c r="S18" i="8"/>
  <c r="P18" i="8"/>
  <c r="O18" i="8"/>
  <c r="O14" i="8" s="1"/>
  <c r="L18" i="8"/>
  <c r="K18" i="8"/>
  <c r="H18" i="8"/>
  <c r="G18" i="8"/>
  <c r="T17" i="8"/>
  <c r="S17" i="8"/>
  <c r="R17" i="8"/>
  <c r="P17" i="8"/>
  <c r="O17" i="8"/>
  <c r="N17" i="8"/>
  <c r="L17" i="8"/>
  <c r="K17" i="8"/>
  <c r="J17" i="8"/>
  <c r="H17" i="8"/>
  <c r="G17" i="8"/>
  <c r="F17" i="8"/>
  <c r="T16" i="8"/>
  <c r="S16" i="8"/>
  <c r="P16" i="8"/>
  <c r="O16" i="8"/>
  <c r="L16" i="8"/>
  <c r="K16" i="8"/>
  <c r="H16" i="8"/>
  <c r="G16" i="8"/>
  <c r="T15" i="8"/>
  <c r="S15" i="8"/>
  <c r="R15" i="8"/>
  <c r="P15" i="8"/>
  <c r="O15" i="8"/>
  <c r="L15" i="8"/>
  <c r="K15" i="8"/>
  <c r="H15" i="8"/>
  <c r="G15" i="8"/>
  <c r="F15" i="8"/>
  <c r="Q352" i="8" l="1"/>
  <c r="R351" i="8"/>
  <c r="I353" i="8"/>
  <c r="F351" i="8"/>
  <c r="E352" i="8"/>
  <c r="E353" i="8"/>
  <c r="P122" i="8"/>
  <c r="P114" i="8" s="1"/>
  <c r="L123" i="8"/>
  <c r="L115" i="8" s="1"/>
  <c r="I124" i="8"/>
  <c r="T236" i="8"/>
  <c r="K64" i="8"/>
  <c r="G123" i="8"/>
  <c r="G115" i="8" s="1"/>
  <c r="G122" i="8"/>
  <c r="Q198" i="8"/>
  <c r="R194" i="8"/>
  <c r="K122" i="8"/>
  <c r="S122" i="8"/>
  <c r="S123" i="8"/>
  <c r="M124" i="8"/>
  <c r="F123" i="8"/>
  <c r="E123" i="8" s="1"/>
  <c r="M127" i="8"/>
  <c r="L122" i="8"/>
  <c r="L114" i="8" s="1"/>
  <c r="T122" i="8"/>
  <c r="O123" i="8"/>
  <c r="O115" i="8" s="1"/>
  <c r="O10" i="8" s="1"/>
  <c r="T123" i="8"/>
  <c r="T115" i="8" s="1"/>
  <c r="Q124" i="8"/>
  <c r="R252" i="8"/>
  <c r="N351" i="8"/>
  <c r="S351" i="8"/>
  <c r="M352" i="8"/>
  <c r="M353" i="8"/>
  <c r="F16" i="8"/>
  <c r="E16" i="8" s="1"/>
  <c r="F18" i="8"/>
  <c r="H64" i="8"/>
  <c r="S64" i="8"/>
  <c r="H65" i="8"/>
  <c r="S65" i="8"/>
  <c r="O122" i="8"/>
  <c r="K123" i="8"/>
  <c r="K115" i="8" s="1"/>
  <c r="P123" i="8"/>
  <c r="P115" i="8" s="1"/>
  <c r="F74" i="8"/>
  <c r="T12" i="8"/>
  <c r="O12" i="8"/>
  <c r="Q125" i="8"/>
  <c r="M125" i="8"/>
  <c r="I125" i="8"/>
  <c r="O11" i="8"/>
  <c r="T11" i="8"/>
  <c r="G236" i="8"/>
  <c r="G13" i="8"/>
  <c r="L13" i="8"/>
  <c r="Q127" i="8"/>
  <c r="M380" i="8"/>
  <c r="R117" i="8"/>
  <c r="T114" i="8"/>
  <c r="I127" i="8"/>
  <c r="L236" i="8"/>
  <c r="N18" i="8"/>
  <c r="N16" i="8"/>
  <c r="M16" i="8" s="1"/>
  <c r="O13" i="8"/>
  <c r="T13" i="8"/>
  <c r="K14" i="8"/>
  <c r="P14" i="8"/>
  <c r="E68" i="8"/>
  <c r="P64" i="8"/>
  <c r="E69" i="8"/>
  <c r="K65" i="8"/>
  <c r="P65" i="8"/>
  <c r="G64" i="8"/>
  <c r="L64" i="8"/>
  <c r="T64" i="8"/>
  <c r="O65" i="8"/>
  <c r="T65" i="8"/>
  <c r="I88" i="8"/>
  <c r="O64" i="8"/>
  <c r="I89" i="8"/>
  <c r="I107" i="8"/>
  <c r="I111" i="8"/>
  <c r="H115" i="8"/>
  <c r="S115" i="8"/>
  <c r="E138" i="8"/>
  <c r="E147" i="8"/>
  <c r="E148" i="8"/>
  <c r="M285" i="8"/>
  <c r="M379" i="8"/>
  <c r="S14" i="8"/>
  <c r="H14" i="8"/>
  <c r="G65" i="8"/>
  <c r="L65" i="8"/>
  <c r="R38" i="8"/>
  <c r="R13" i="8" s="1"/>
  <c r="R170" i="8"/>
  <c r="Q170" i="8" s="1"/>
  <c r="J252" i="8"/>
  <c r="I252" i="8" s="1"/>
  <c r="L14" i="8"/>
  <c r="M46" i="8"/>
  <c r="M47" i="8"/>
  <c r="M51" i="8"/>
  <c r="M52" i="8"/>
  <c r="M56" i="8"/>
  <c r="M57" i="8"/>
  <c r="E157" i="8"/>
  <c r="E165" i="8"/>
  <c r="Q171" i="8"/>
  <c r="M183" i="8"/>
  <c r="M184" i="8"/>
  <c r="M194" i="8"/>
  <c r="M195" i="8"/>
  <c r="M354" i="8"/>
  <c r="Q355" i="8"/>
  <c r="E359" i="8"/>
  <c r="N38" i="8"/>
  <c r="M38" i="8" s="1"/>
  <c r="E52" i="8"/>
  <c r="E156" i="8"/>
  <c r="Q228" i="8"/>
  <c r="M338" i="8"/>
  <c r="N343" i="8"/>
  <c r="H10" i="8"/>
  <c r="G14" i="8"/>
  <c r="N15" i="8"/>
  <c r="N11" i="8" s="1"/>
  <c r="K13" i="8"/>
  <c r="P13" i="8"/>
  <c r="T14" i="8"/>
  <c r="R39" i="8"/>
  <c r="Q39" i="8" s="1"/>
  <c r="J15" i="8"/>
  <c r="N117" i="8"/>
  <c r="N12" i="8" s="1"/>
  <c r="M215" i="8"/>
  <c r="M237" i="8"/>
  <c r="M239" i="8"/>
  <c r="M240" i="8"/>
  <c r="M241" i="8"/>
  <c r="M252" i="8"/>
  <c r="M253" i="8"/>
  <c r="I285" i="8"/>
  <c r="M300" i="8"/>
  <c r="M301" i="8"/>
  <c r="M306" i="8"/>
  <c r="M307" i="8"/>
  <c r="M315" i="8"/>
  <c r="M316" i="8"/>
  <c r="M321" i="8"/>
  <c r="M322" i="8"/>
  <c r="I342" i="8"/>
  <c r="Q368" i="8"/>
  <c r="M68" i="8"/>
  <c r="M69" i="8"/>
  <c r="I74" i="8"/>
  <c r="Q88" i="8"/>
  <c r="Q89" i="8"/>
  <c r="Q107" i="8"/>
  <c r="Q111" i="8"/>
  <c r="E285" i="8"/>
  <c r="I25" i="8"/>
  <c r="J26" i="8"/>
  <c r="I26" i="8" s="1"/>
  <c r="H13" i="8"/>
  <c r="S13" i="8"/>
  <c r="R26" i="8"/>
  <c r="Q26" i="8" s="1"/>
  <c r="F115" i="8"/>
  <c r="F117" i="8"/>
  <c r="E117" i="8" s="1"/>
  <c r="I126" i="8"/>
  <c r="E205" i="8"/>
  <c r="I205" i="8"/>
  <c r="E215" i="8"/>
  <c r="E216" i="8"/>
  <c r="E261" i="8"/>
  <c r="E262" i="8"/>
  <c r="E266" i="8"/>
  <c r="E267" i="8"/>
  <c r="E276" i="8"/>
  <c r="E277" i="8"/>
  <c r="E284" i="8"/>
  <c r="Q285" i="8"/>
  <c r="E328" i="8"/>
  <c r="E332" i="8"/>
  <c r="E333" i="8"/>
  <c r="M364" i="8"/>
  <c r="M368" i="8"/>
  <c r="H114" i="8"/>
  <c r="J16" i="8"/>
  <c r="J12" i="8" s="1"/>
  <c r="I17" i="8"/>
  <c r="J18" i="8"/>
  <c r="I18" i="8" s="1"/>
  <c r="N26" i="8"/>
  <c r="Q33" i="8"/>
  <c r="Q34" i="8"/>
  <c r="Q38" i="8"/>
  <c r="N39" i="8"/>
  <c r="M39" i="8" s="1"/>
  <c r="M75" i="8"/>
  <c r="Q119" i="8"/>
  <c r="E127" i="8"/>
  <c r="Q137" i="8"/>
  <c r="Q138" i="8"/>
  <c r="Q147" i="8"/>
  <c r="Q148" i="8"/>
  <c r="Q156" i="8"/>
  <c r="Q157" i="8"/>
  <c r="Q164" i="8"/>
  <c r="Q165" i="8"/>
  <c r="Q215" i="8"/>
  <c r="Q216" i="8"/>
  <c r="E228" i="8"/>
  <c r="N228" i="8"/>
  <c r="M228" i="8" s="1"/>
  <c r="I237" i="8"/>
  <c r="I239" i="8"/>
  <c r="I240" i="8"/>
  <c r="I241" i="8"/>
  <c r="I253" i="8"/>
  <c r="I276" i="8"/>
  <c r="I277" i="8"/>
  <c r="I284" i="8"/>
  <c r="I300" i="8"/>
  <c r="I301" i="8"/>
  <c r="I306" i="8"/>
  <c r="I307" i="8"/>
  <c r="I315" i="8"/>
  <c r="I316" i="8"/>
  <c r="I321" i="8"/>
  <c r="I322" i="8"/>
  <c r="M342" i="8"/>
  <c r="I345" i="8"/>
  <c r="I379" i="8"/>
  <c r="Q380" i="8"/>
  <c r="R16" i="8"/>
  <c r="Q16" i="8" s="1"/>
  <c r="R18" i="8"/>
  <c r="Q18" i="8" s="1"/>
  <c r="J38" i="8"/>
  <c r="J13" i="8" s="1"/>
  <c r="E75" i="8"/>
  <c r="I119" i="8"/>
  <c r="Q183" i="8"/>
  <c r="Q184" i="8"/>
  <c r="Q194" i="8"/>
  <c r="Q195" i="8"/>
  <c r="N204" i="8"/>
  <c r="N122" i="8" s="1"/>
  <c r="M205" i="8"/>
  <c r="I215" i="8"/>
  <c r="I216" i="8"/>
  <c r="M216" i="8"/>
  <c r="E229" i="8"/>
  <c r="Q328" i="8"/>
  <c r="Q332" i="8"/>
  <c r="Q333" i="8"/>
  <c r="I338" i="8"/>
  <c r="I354" i="8"/>
  <c r="Q354" i="8"/>
  <c r="M355" i="8"/>
  <c r="Q358" i="8"/>
  <c r="M359" i="8"/>
  <c r="Q359" i="8"/>
  <c r="I364" i="8"/>
  <c r="E379" i="8"/>
  <c r="E15" i="8"/>
  <c r="E17" i="8"/>
  <c r="E18" i="8"/>
  <c r="M25" i="8"/>
  <c r="M26" i="8"/>
  <c r="E33" i="8"/>
  <c r="E34" i="8"/>
  <c r="E38" i="8"/>
  <c r="E39" i="8"/>
  <c r="I40" i="8"/>
  <c r="J39" i="8"/>
  <c r="I39" i="8" s="1"/>
  <c r="Q17" i="8"/>
  <c r="M17" i="8"/>
  <c r="M18" i="8"/>
  <c r="E25" i="8"/>
  <c r="E26" i="8"/>
  <c r="M33" i="8"/>
  <c r="M34" i="8"/>
  <c r="E46" i="8"/>
  <c r="E47" i="8"/>
  <c r="E51" i="8"/>
  <c r="Q25" i="8"/>
  <c r="I33" i="8"/>
  <c r="I34" i="8"/>
  <c r="I38" i="8"/>
  <c r="E56" i="8"/>
  <c r="E57" i="8"/>
  <c r="I137" i="8"/>
  <c r="I138" i="8"/>
  <c r="I147" i="8"/>
  <c r="I148" i="8"/>
  <c r="I156" i="8"/>
  <c r="I157" i="8"/>
  <c r="I164" i="8"/>
  <c r="I165" i="8"/>
  <c r="J170" i="8"/>
  <c r="I170" i="8" s="1"/>
  <c r="I171" i="8"/>
  <c r="E184" i="8"/>
  <c r="E194" i="8"/>
  <c r="E195" i="8"/>
  <c r="Q205" i="8"/>
  <c r="N229" i="8"/>
  <c r="M229" i="8" s="1"/>
  <c r="Q237" i="8"/>
  <c r="Q239" i="8"/>
  <c r="Q240" i="8"/>
  <c r="Q252" i="8"/>
  <c r="Q253" i="8"/>
  <c r="M276" i="8"/>
  <c r="M277" i="8"/>
  <c r="Q300" i="8"/>
  <c r="Q301" i="8"/>
  <c r="Q306" i="8"/>
  <c r="Q307" i="8"/>
  <c r="Q315" i="8"/>
  <c r="Q316" i="8"/>
  <c r="Q321" i="8"/>
  <c r="Q322" i="8"/>
  <c r="I328" i="8"/>
  <c r="I332" i="8"/>
  <c r="I333" i="8"/>
  <c r="Q338" i="8"/>
  <c r="Q342" i="8"/>
  <c r="M343" i="8"/>
  <c r="E355" i="8"/>
  <c r="Q364" i="8"/>
  <c r="Q365" i="8"/>
  <c r="E380" i="8"/>
  <c r="Q46" i="8"/>
  <c r="Q47" i="8"/>
  <c r="Q51" i="8"/>
  <c r="Q52" i="8"/>
  <c r="Q56" i="8"/>
  <c r="Q57" i="8"/>
  <c r="G11" i="8"/>
  <c r="L11" i="8"/>
  <c r="G12" i="8"/>
  <c r="L12" i="8"/>
  <c r="Q68" i="8"/>
  <c r="Q69" i="8"/>
  <c r="I75" i="8"/>
  <c r="E88" i="8"/>
  <c r="E89" i="8"/>
  <c r="E107" i="8"/>
  <c r="E111" i="8"/>
  <c r="E116" i="8"/>
  <c r="E119" i="8"/>
  <c r="E164" i="8"/>
  <c r="E170" i="8"/>
  <c r="E171" i="8"/>
  <c r="E183" i="8"/>
  <c r="E204" i="8"/>
  <c r="E236" i="8"/>
  <c r="K236" i="8"/>
  <c r="M365" i="8"/>
  <c r="H11" i="8"/>
  <c r="G114" i="8"/>
  <c r="S114" i="8"/>
  <c r="S9" i="8" s="1"/>
  <c r="I365" i="8"/>
  <c r="I368" i="8"/>
  <c r="I46" i="8"/>
  <c r="I47" i="8"/>
  <c r="I51" i="8"/>
  <c r="I52" i="8"/>
  <c r="I56" i="8"/>
  <c r="I57" i="8"/>
  <c r="I68" i="8"/>
  <c r="I69" i="8"/>
  <c r="Q74" i="8"/>
  <c r="Q75" i="8"/>
  <c r="M88" i="8"/>
  <c r="M89" i="8"/>
  <c r="M107" i="8"/>
  <c r="M111" i="8"/>
  <c r="M119" i="8"/>
  <c r="M137" i="8"/>
  <c r="M138" i="8"/>
  <c r="M147" i="8"/>
  <c r="M148" i="8"/>
  <c r="M156" i="8"/>
  <c r="M157" i="8"/>
  <c r="M164" i="8"/>
  <c r="M165" i="8"/>
  <c r="M170" i="8"/>
  <c r="M171" i="8"/>
  <c r="O114" i="8"/>
  <c r="I184" i="8"/>
  <c r="I194" i="8"/>
  <c r="I195" i="8"/>
  <c r="E237" i="8"/>
  <c r="E239" i="8"/>
  <c r="E240" i="8"/>
  <c r="E241" i="8"/>
  <c r="E252" i="8"/>
  <c r="E253" i="8"/>
  <c r="M266" i="8"/>
  <c r="M267" i="8"/>
  <c r="Q276" i="8"/>
  <c r="Q277" i="8"/>
  <c r="E300" i="8"/>
  <c r="E301" i="8"/>
  <c r="E306" i="8"/>
  <c r="E307" i="8"/>
  <c r="E315" i="8"/>
  <c r="E316" i="8"/>
  <c r="E321" i="8"/>
  <c r="E322" i="8"/>
  <c r="M328" i="8"/>
  <c r="M332" i="8"/>
  <c r="M333" i="8"/>
  <c r="E338" i="8"/>
  <c r="E341" i="8"/>
  <c r="E342" i="8"/>
  <c r="F343" i="8"/>
  <c r="E343" i="8" s="1"/>
  <c r="I343" i="8"/>
  <c r="I355" i="8"/>
  <c r="I359" i="8"/>
  <c r="E365" i="8"/>
  <c r="E368" i="8"/>
  <c r="I380" i="8"/>
  <c r="Q66" i="8"/>
  <c r="Q67" i="8"/>
  <c r="M66" i="8"/>
  <c r="M67" i="8"/>
  <c r="E137" i="8"/>
  <c r="E122" i="8"/>
  <c r="Q116" i="8"/>
  <c r="Q117" i="8"/>
  <c r="R11" i="8"/>
  <c r="K11" i="8"/>
  <c r="P11" i="8"/>
  <c r="K12" i="8"/>
  <c r="P12" i="8"/>
  <c r="I66" i="8"/>
  <c r="I67" i="8"/>
  <c r="M116" i="8"/>
  <c r="S11" i="8"/>
  <c r="H12" i="8"/>
  <c r="S12" i="8"/>
  <c r="E66" i="8"/>
  <c r="E67" i="8"/>
  <c r="I116" i="8"/>
  <c r="I117" i="8"/>
  <c r="F114" i="8"/>
  <c r="F14" i="8"/>
  <c r="E14" i="8" s="1"/>
  <c r="F13" i="8"/>
  <c r="E13" i="8" s="1"/>
  <c r="F11" i="8"/>
  <c r="I15" i="8"/>
  <c r="I16" i="8"/>
  <c r="Q15" i="8"/>
  <c r="J11" i="8"/>
  <c r="J64" i="8"/>
  <c r="F65" i="8"/>
  <c r="J65" i="8"/>
  <c r="N65" i="8"/>
  <c r="R65" i="8"/>
  <c r="M126" i="8"/>
  <c r="Q126" i="8"/>
  <c r="J228" i="8"/>
  <c r="J229" i="8"/>
  <c r="I229" i="8" s="1"/>
  <c r="R229" i="8"/>
  <c r="Q229" i="8" s="1"/>
  <c r="Q261" i="8"/>
  <c r="Q262" i="8"/>
  <c r="Q266" i="8"/>
  <c r="Q267" i="8"/>
  <c r="E337" i="8"/>
  <c r="J204" i="8"/>
  <c r="I204" i="8" s="1"/>
  <c r="R204" i="8"/>
  <c r="M261" i="8"/>
  <c r="M262" i="8"/>
  <c r="M341" i="8"/>
  <c r="O337" i="8"/>
  <c r="M358" i="8"/>
  <c r="J183" i="8"/>
  <c r="I183" i="8" s="1"/>
  <c r="Q241" i="8"/>
  <c r="I261" i="8"/>
  <c r="I262" i="8"/>
  <c r="I266" i="8"/>
  <c r="I267" i="8"/>
  <c r="K337" i="8"/>
  <c r="I341" i="8"/>
  <c r="E358" i="8"/>
  <c r="T337" i="8"/>
  <c r="K350" i="8"/>
  <c r="E364" i="8"/>
  <c r="R343" i="8"/>
  <c r="Q343" i="8" s="1"/>
  <c r="E335" i="7"/>
  <c r="E345" i="7"/>
  <c r="I352" i="7"/>
  <c r="E352" i="7"/>
  <c r="E364" i="7"/>
  <c r="Q368" i="7"/>
  <c r="M368" i="7"/>
  <c r="I368" i="7"/>
  <c r="L10" i="8" l="1"/>
  <c r="I13" i="8"/>
  <c r="K10" i="8"/>
  <c r="I351" i="8"/>
  <c r="P10" i="8"/>
  <c r="G10" i="8"/>
  <c r="M117" i="8"/>
  <c r="E350" i="8"/>
  <c r="E351" i="8"/>
  <c r="Q350" i="8"/>
  <c r="N13" i="8"/>
  <c r="M13" i="8" s="1"/>
  <c r="M350" i="8"/>
  <c r="E115" i="8"/>
  <c r="T10" i="8"/>
  <c r="R122" i="8"/>
  <c r="M351" i="8"/>
  <c r="M123" i="8"/>
  <c r="Q351" i="8"/>
  <c r="N123" i="8"/>
  <c r="N115" i="8" s="1"/>
  <c r="M115" i="8" s="1"/>
  <c r="T9" i="8"/>
  <c r="P9" i="8"/>
  <c r="R14" i="8"/>
  <c r="Q14" i="8" s="1"/>
  <c r="M15" i="8"/>
  <c r="J14" i="8"/>
  <c r="I14" i="8" s="1"/>
  <c r="R123" i="8"/>
  <c r="R115" i="8" s="1"/>
  <c r="Q115" i="8" s="1"/>
  <c r="I123" i="8"/>
  <c r="J123" i="8"/>
  <c r="J115" i="8" s="1"/>
  <c r="I115" i="8" s="1"/>
  <c r="Q123" i="8"/>
  <c r="I12" i="8"/>
  <c r="I228" i="8"/>
  <c r="I122" i="8" s="1"/>
  <c r="J122" i="8"/>
  <c r="J236" i="8"/>
  <c r="I236" i="8" s="1"/>
  <c r="R12" i="8"/>
  <c r="Q12" i="8" s="1"/>
  <c r="Q204" i="8"/>
  <c r="Q122" i="8" s="1"/>
  <c r="M12" i="8"/>
  <c r="E114" i="8"/>
  <c r="S10" i="8"/>
  <c r="F12" i="8"/>
  <c r="E12" i="8" s="1"/>
  <c r="L9" i="8"/>
  <c r="R64" i="8"/>
  <c r="Q64" i="8" s="1"/>
  <c r="H9" i="8"/>
  <c r="Q13" i="8"/>
  <c r="O9" i="8"/>
  <c r="G9" i="8"/>
  <c r="E11" i="8"/>
  <c r="N14" i="8"/>
  <c r="M14" i="8" s="1"/>
  <c r="Q284" i="8"/>
  <c r="R236" i="8"/>
  <c r="Q236" i="8" s="1"/>
  <c r="M204" i="8"/>
  <c r="M122" i="8" s="1"/>
  <c r="M11" i="8"/>
  <c r="I11" i="8"/>
  <c r="Q11" i="8"/>
  <c r="K114" i="8"/>
  <c r="M65" i="8"/>
  <c r="I64" i="8"/>
  <c r="I337" i="8"/>
  <c r="M284" i="8"/>
  <c r="N236" i="8"/>
  <c r="N114" i="8" s="1"/>
  <c r="M337" i="8"/>
  <c r="M74" i="8"/>
  <c r="N64" i="8"/>
  <c r="I65" i="8"/>
  <c r="E74" i="8"/>
  <c r="F64" i="8"/>
  <c r="E65" i="8"/>
  <c r="F10" i="8"/>
  <c r="E10" i="8" s="1"/>
  <c r="I358" i="8"/>
  <c r="I350" i="8" s="1"/>
  <c r="Q337" i="8"/>
  <c r="Q65" i="8"/>
  <c r="R64" i="7"/>
  <c r="R65" i="7"/>
  <c r="N64" i="7"/>
  <c r="N65" i="7"/>
  <c r="R66" i="7"/>
  <c r="N66" i="7"/>
  <c r="J64" i="7"/>
  <c r="J65" i="7"/>
  <c r="F64" i="7"/>
  <c r="F65" i="7"/>
  <c r="J66" i="7"/>
  <c r="F66" i="7"/>
  <c r="R10" i="8" l="1"/>
  <c r="Q10" i="8" s="1"/>
  <c r="R114" i="8"/>
  <c r="J10" i="8"/>
  <c r="I10" i="8" s="1"/>
  <c r="N10" i="8"/>
  <c r="M10" i="8" s="1"/>
  <c r="J114" i="8"/>
  <c r="M64" i="8"/>
  <c r="E64" i="8"/>
  <c r="F9" i="8"/>
  <c r="M236" i="8"/>
  <c r="M114" i="8"/>
  <c r="K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E9" i="8" l="1"/>
  <c r="N9" i="8"/>
  <c r="I114" i="8"/>
  <c r="J9" i="8"/>
  <c r="Q114" i="8"/>
  <c r="R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Q9" i="8" l="1"/>
  <c r="M9" i="8"/>
  <c r="I9" i="8"/>
  <c r="R19" i="7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1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191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293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<sst xmlns="http://schemas.openxmlformats.org/spreadsheetml/2006/main" count="1251" uniqueCount="580">
  <si>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</si>
  <si>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</si>
  <si>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</si>
  <si>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</si>
  <si>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</si>
  <si>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</si>
  <si>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</si>
  <si>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</si>
  <si>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</si>
  <si>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</si>
  <si>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</si>
  <si>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</si>
  <si>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</si>
  <si>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</si>
  <si>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</si>
  <si>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</si>
  <si>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</si>
  <si>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</si>
  <si>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</si>
  <si>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</si>
  <si>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</si>
  <si>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</si>
  <si>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</si>
  <si>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</si>
  <si>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</si>
  <si>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</si>
  <si>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</si>
  <si>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</si>
  <si>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</si>
  <si>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</si>
  <si>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</si>
  <si>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</si>
  <si>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</si>
  <si>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</si>
  <si>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</si>
  <si>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</si>
  <si>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</si>
  <si>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</si>
  <si>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</si>
  <si>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</si>
  <si>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</si>
  <si>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</si>
  <si>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</si>
  <si>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</si>
  <si>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</si>
  <si>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</si>
  <si>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</si>
  <si>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</si>
  <si>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</si>
  <si>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</si>
  <si>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</si>
  <si>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</si>
  <si>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</si>
  <si>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</si>
  <si>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</si>
  <si>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</si>
  <si>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</si>
  <si>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</si>
  <si>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</si>
  <si>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</si>
  <si>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</si>
  <si>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</si>
  <si>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</si>
  <si>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</si>
  <si>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</si>
  <si>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</si>
  <si>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</si>
  <si>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</si>
  <si>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</si>
  <si>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</si>
  <si>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</si>
  <si>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</si>
  <si>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</si>
  <si>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</si>
  <si>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</si>
  <si>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</si>
  <si>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</si>
  <si>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</si>
  <si>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</si>
  <si>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</si>
  <si>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</si>
  <si>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</si>
  <si>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</si>
  <si>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</si>
  <si>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</si>
  <si>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</si>
  <si>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</si>
  <si>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</si>
  <si>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</si>
  <si>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</si>
  <si>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</si>
  <si>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</si>
  <si>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</si>
  <si>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</si>
  <si>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</si>
  <si>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</si>
  <si>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</si>
  <si>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</si>
  <si>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</si>
  <si>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</si>
  <si>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</si>
  <si>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</si>
  <si>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</si>
  <si>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</si>
  <si>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</si>
  <si>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</si>
  <si>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</si>
  <si>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</si>
  <si>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</si>
  <si>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</si>
  <si>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</si>
  <si>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</si>
  <si>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</si>
  <si>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</si>
  <si>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</si>
  <si>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</si>
  <si>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</si>
  <si>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</si>
  <si>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</si>
  <si>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</si>
  <si>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</si>
  <si>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</si>
  <si>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</si>
  <si>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</si>
  <si>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</si>
  <si>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</si>
  <si>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</si>
  <si>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</si>
  <si>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</si>
  <si>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</si>
  <si>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</si>
  <si>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</si>
  <si>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</si>
  <si>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</si>
  <si>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</si>
  <si>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</si>
  <si>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</si>
  <si>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</si>
  <si>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</si>
  <si>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</si>
  <si>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</si>
  <si>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</si>
  <si>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</si>
  <si>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</si>
  <si>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</si>
  <si>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</si>
  <si>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</si>
  <si>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</si>
  <si>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</si>
  <si>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</si>
  <si>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</si>
  <si>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</si>
  <si>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</si>
  <si>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</si>
  <si>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</si>
  <si>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</si>
  <si>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</si>
  <si>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</si>
  <si>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</si>
  <si>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</si>
  <si>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</si>
  <si>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</si>
  <si>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</si>
  <si>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</si>
  <si>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</si>
  <si>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</si>
  <si>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</si>
  <si>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</si>
  <si>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</si>
  <si>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</si>
  <si>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</si>
  <si>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</si>
  <si>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</si>
  <si>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</si>
  <si>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</si>
  <si>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</si>
  <si>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</si>
  <si>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</si>
  <si>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</si>
  <si>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</si>
  <si>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</si>
  <si>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</si>
  <si>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</si>
  <si>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</si>
  <si>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</si>
  <si>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</si>
  <si>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</si>
  <si>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</si>
  <si>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</si>
  <si>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</si>
  <si>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</si>
  <si>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</si>
  <si>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</si>
  <si>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</si>
  <si>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</si>
  <si>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</si>
  <si>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</si>
  <si>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</si>
  <si>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</si>
  <si>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</si>
  <si>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</si>
  <si>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</si>
  <si>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</si>
  <si>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</si>
  <si>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</si>
  <si>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</si>
  <si>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</si>
  <si>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</si>
  <si>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</si>
  <si>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</si>
  <si>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</si>
  <si>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</si>
  <si>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</si>
  <si>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</si>
  <si>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</si>
  <si>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</si>
  <si>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</si>
  <si>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</si>
  <si>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</si>
  <si>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</si>
  <si>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</si>
  <si>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</si>
  <si>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</si>
  <si>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</si>
  <si>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</si>
  <si>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</si>
  <si>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</si>
  <si>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</si>
  <si>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</si>
  <si>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</si>
  <si>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</si>
  <si>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</si>
  <si>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</si>
  <si>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</si>
  <si>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</si>
  <si>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</si>
  <si>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</si>
  <si>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</si>
  <si>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</si>
  <si>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</si>
  <si>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</si>
  <si>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</si>
  <si>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</si>
  <si>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</si>
  <si>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</si>
  <si>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</si>
  <si>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</si>
  <si>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</si>
  <si>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</si>
  <si>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</si>
  <si>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</si>
  <si>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</si>
  <si>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</si>
  <si>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</si>
  <si>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</si>
  <si>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</si>
  <si>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</si>
  <si>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</si>
  <si>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</si>
  <si>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</si>
  <si>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</si>
  <si>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</si>
  <si>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</si>
  <si>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</si>
  <si>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</si>
  <si>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</si>
  <si>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</si>
  <si>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</si>
  <si>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</si>
  <si>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</si>
  <si>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</si>
  <si>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</si>
  <si>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</si>
  <si>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</si>
  <si>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</si>
  <si>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</si>
  <si>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</si>
  <si>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</si>
  <si>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</si>
  <si>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</si>
  <si>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</si>
  <si>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</si>
  <si>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</si>
  <si>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</si>
  <si>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</si>
  <si>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</si>
  <si>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</si>
  <si>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</si>
  <si>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</si>
  <si>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</si>
  <si>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</si>
  <si>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</si>
  <si>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</si>
  <si>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</si>
  <si>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</si>
  <si>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</si>
  <si>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</si>
  <si>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</si>
  <si>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</si>
  <si>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</si>
  <si>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</si>
  <si>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</si>
  <si>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</si>
  <si>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</si>
  <si>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</si>
  <si>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</si>
  <si>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</si>
  <si>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</si>
  <si>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</si>
  <si>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</si>
  <si>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</si>
  <si>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</si>
  <si>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</si>
  <si>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</si>
  <si>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</si>
  <si>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</si>
  <si>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</si>
  <si>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</si>
  <si>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</si>
  <si>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</si>
  <si>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</si>
  <si>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</si>
  <si>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</si>
  <si>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</si>
  <si>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</si>
  <si>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</si>
  <si>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</si>
  <si>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</si>
  <si>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</si>
  <si>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</si>
  <si>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</si>
  <si>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</si>
  <si>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</si>
  <si>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</si>
  <si>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</si>
  <si>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</si>
  <si>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</si>
  <si>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</si>
  <si>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</si>
  <si>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</si>
  <si>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</si>
  <si>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</si>
  <si>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</si>
  <si>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</si>
  <si>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</si>
  <si>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</si>
  <si>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</si>
  <si>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</si>
  <si>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</si>
  <si>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</si>
  <si>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</si>
  <si>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</si>
  <si>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</si>
  <si>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</si>
  <si>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</si>
  <si>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</si>
  <si>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</si>
  <si>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</si>
  <si>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</si>
  <si>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</si>
  <si>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</si>
  <si>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</si>
  <si>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</si>
  <si>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</si>
  <si>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</si>
  <si>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</si>
  <si>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</si>
  <si>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</si>
  <si>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</si>
  <si>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</si>
  <si>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</si>
  <si>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</si>
  <si>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</si>
  <si>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</si>
  <si>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</si>
  <si>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</si>
  <si>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</si>
  <si>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</si>
  <si>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</si>
  <si>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</si>
  <si>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</si>
  <si>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</si>
  <si>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</si>
  <si>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</si>
  <si>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</si>
  <si>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</si>
  <si>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</si>
  <si>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</si>
  <si>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</si>
  <si>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</si>
  <si>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</si>
  <si>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</si>
  <si>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</si>
  <si>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</si>
  <si>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</si>
  <si>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</si>
  <si>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</si>
  <si>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</si>
  <si>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</si>
  <si>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</si>
  <si>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</si>
  <si>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</si>
  <si>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</si>
  <si>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</si>
  <si>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</si>
  <si>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</si>
  <si>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</si>
  <si>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</si>
  <si>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</si>
  <si>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</si>
  <si>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</si>
  <si>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</si>
  <si>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</si>
  <si>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</si>
  <si>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</si>
  <si>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</si>
  <si>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</si>
  <si>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</si>
  <si>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</si>
  <si>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</si>
  <si>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</si>
  <si>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</si>
  <si>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</si>
  <si>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</si>
  <si>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</si>
  <si>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</si>
  <si>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</si>
  <si>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</si>
  <si>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</si>
  <si>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</si>
  <si>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</si>
  <si>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</si>
  <si>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</si>
  <si>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</si>
  <si>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</si>
  <si>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</si>
  <si>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</si>
  <si>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</si>
  <si>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</si>
  <si>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</si>
  <si>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</si>
  <si>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</si>
  <si>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</si>
  <si>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</si>
  <si>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</si>
  <si>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</si>
  <si>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</si>
  <si>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</si>
  <si>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</si>
  <si>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</si>
  <si>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</si>
  <si>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</si>
  <si>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</si>
  <si>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</si>
  <si>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</si>
  <si>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</si>
  <si>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</si>
  <si>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</si>
  <si>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</si>
  <si>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</si>
  <si>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</si>
  <si>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</si>
  <si>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</si>
  <si>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</si>
  <si>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</si>
  <si>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</si>
  <si>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</si>
  <si>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</si>
  <si>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2.4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</si>
  <si>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</si>
  <si>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</si>
  <si>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</si>
  <si>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</si>
  <si>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</si>
  <si>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</si>
  <si>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</si>
  <si>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</si>
  <si>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</si>
  <si>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</si>
  <si>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</si>
  <si>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</si>
  <si>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</si>
  <si>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</si>
  <si>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</si>
  <si>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</si>
  <si>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</si>
  <si>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</si>
  <si>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</si>
  <si>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</si>
  <si>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</si>
  <si>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</si>
  <si>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</si>
  <si>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</si>
  <si>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</si>
  <si>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</si>
  <si>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</si>
  <si>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</si>
  <si>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</si>
  <si>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</si>
  <si>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</si>
  <si>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</si>
  <si>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</si>
  <si>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</si>
  <si>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</si>
  <si>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</si>
  <si>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</si>
  <si>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</si>
  <si>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</si>
  <si>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</si>
  <si>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</si>
  <si>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</si>
  <si>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</si>
  <si>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</si>
  <si>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</si>
  <si>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</si>
  <si>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</si>
  <si>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</si>
  <si>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</si>
  <si>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</si>
  <si>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</si>
  <si>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</si>
  <si>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</si>
  <si>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</si>
  <si>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</si>
  <si>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</si>
  <si>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</si>
  <si>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</si>
  <si>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</si>
  <si>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</si>
  <si>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</si>
  <si>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</si>
  <si>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</si>
  <si>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</si>
  <si>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</si>
  <si>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</si>
  <si>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</si>
  <si>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</si>
  <si>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</si>
  <si>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</si>
  <si>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</si>
  <si>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</si>
  <si>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</si>
  <si>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</si>
  <si>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</si>
  <si>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</si>
  <si>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</si>
  <si>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</si>
  <si>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</si>
  <si>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</si>
  <si>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</si>
  <si>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</si>
  <si>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</si>
  <si>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</si>
  <si>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</si>
  <si>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</si>
  <si>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</si>
  <si>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</si>
  <si>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</si>
  <si>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</si>
  <si>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</si>
  <si>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</si>
  <si>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</si>
  <si>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</si>
  <si>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</si>
  <si>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</si>
  <si>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</si>
  <si>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</si>
  <si>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</si>
  <si>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</si>
  <si>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</si>
  <si>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</si>
  <si>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</si>
  <si>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</si>
  <si>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</si>
  <si>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</si>
  <si>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</si>
  <si>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</si>
  <si>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</si>
  <si>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2"/>
        <rFont val="Calibri"/>
        <family val="2"/>
        <charset val="204"/>
        <scheme val="minor"/>
      </rPr>
      <t>35 000 ლარამდე</t>
    </r>
    <r>
      <rPr>
        <sz val="10"/>
        <rFont val="Calibri"/>
        <family val="2"/>
        <scheme val="minor"/>
      </rPr>
      <t>);</t>
    </r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</si>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</sst>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6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15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5" fontId="5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0" fillId="2" borderId="1" xfId="0" applyFont="1" applyFill="1" applyBorder="1" applyAlignment="1">
      <alignment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165" fontId="62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61" fillId="2" borderId="1" xfId="0" applyNumberFormat="1" applyFont="1" applyFill="1" applyBorder="1" applyAlignment="1">
      <alignment horizontal="center" vertical="center" wrapText="1"/>
    </xf>
    <xf numFmtId="165" fontId="66" fillId="2" borderId="1" xfId="0" applyNumberFormat="1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05" t="s">
        <v>414</v>
      </c>
      <c r="T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382"/>
  <sheetViews>
    <sheetView tabSelected="1" view="pageBreakPreview" topLeftCell="B1" zoomScale="80" zoomScaleNormal="73" zoomScaleSheetLayoutView="8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Q10" sqref="Q10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Q2" s="105" t="s">
        <v>414</v>
      </c>
      <c r="R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9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F9+G9+H9</f>
        <v>3969500</v>
      </c>
      <c r="F9" s="19">
        <f t="shared" ref="F9:H12" si="0">F13+F64+F114+F337+F342+F350</f>
        <v>3968400</v>
      </c>
      <c r="G9" s="19">
        <f t="shared" si="0"/>
        <v>0</v>
      </c>
      <c r="H9" s="19">
        <f t="shared" si="0"/>
        <v>1100</v>
      </c>
      <c r="I9" s="19">
        <f>J9+K9+L9</f>
        <v>4254142</v>
      </c>
      <c r="J9" s="19">
        <f t="shared" ref="J9:L12" si="1">J13+J64+J114+J337+J342+J350</f>
        <v>4252942</v>
      </c>
      <c r="K9" s="19">
        <f t="shared" si="1"/>
        <v>0</v>
      </c>
      <c r="L9" s="19">
        <f t="shared" si="1"/>
        <v>1200</v>
      </c>
      <c r="M9" s="19">
        <f>N9+O9+P9</f>
        <v>4355002</v>
      </c>
      <c r="N9" s="19">
        <f t="shared" ref="N9:P12" si="2">N13+N64+N114+N337+N342+N350</f>
        <v>4353802</v>
      </c>
      <c r="O9" s="19">
        <f t="shared" si="2"/>
        <v>0</v>
      </c>
      <c r="P9" s="19">
        <f t="shared" si="2"/>
        <v>1200</v>
      </c>
      <c r="Q9" s="19">
        <f>R9+S9+T9</f>
        <v>4455102</v>
      </c>
      <c r="R9" s="19">
        <f t="shared" ref="R9:T12" si="3">R13+R64+R114+R337+R342+R350</f>
        <v>4453802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5" si="4">SUM(F10:H10)</f>
        <v>8051</v>
      </c>
      <c r="F10" s="24">
        <f t="shared" si="0"/>
        <v>8051</v>
      </c>
      <c r="G10" s="24">
        <f t="shared" si="0"/>
        <v>0</v>
      </c>
      <c r="H10" s="24">
        <f t="shared" si="0"/>
        <v>0</v>
      </c>
      <c r="I10" s="23">
        <f t="shared" ref="I10:I85" si="5">SUM(J10:L10)</f>
        <v>8376</v>
      </c>
      <c r="J10" s="24">
        <f t="shared" si="1"/>
        <v>8376</v>
      </c>
      <c r="K10" s="24">
        <f t="shared" si="1"/>
        <v>0</v>
      </c>
      <c r="L10" s="24">
        <f t="shared" si="1"/>
        <v>0</v>
      </c>
      <c r="M10" s="23">
        <f t="shared" ref="M10:M85" si="6">SUM(N10:P10)</f>
        <v>8376</v>
      </c>
      <c r="N10" s="24">
        <f t="shared" si="2"/>
        <v>8376</v>
      </c>
      <c r="O10" s="24">
        <f t="shared" si="2"/>
        <v>0</v>
      </c>
      <c r="P10" s="24">
        <f t="shared" si="2"/>
        <v>0</v>
      </c>
      <c r="Q10" s="23">
        <f t="shared" ref="Q10:Q85" si="7">SUM(R10:T10)</f>
        <v>8376</v>
      </c>
      <c r="R10" s="24">
        <f t="shared" si="3"/>
        <v>8376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2667</v>
      </c>
      <c r="F11" s="24">
        <f t="shared" si="0"/>
        <v>2667</v>
      </c>
      <c r="G11" s="24">
        <f t="shared" si="0"/>
        <v>0</v>
      </c>
      <c r="H11" s="24">
        <f t="shared" si="0"/>
        <v>0</v>
      </c>
      <c r="I11" s="23">
        <f t="shared" si="5"/>
        <v>2714</v>
      </c>
      <c r="J11" s="24">
        <f t="shared" si="1"/>
        <v>2714</v>
      </c>
      <c r="K11" s="24">
        <f t="shared" si="1"/>
        <v>0</v>
      </c>
      <c r="L11" s="24">
        <f t="shared" si="1"/>
        <v>0</v>
      </c>
      <c r="M11" s="23">
        <f t="shared" si="6"/>
        <v>2714</v>
      </c>
      <c r="N11" s="24">
        <f t="shared" si="2"/>
        <v>2714</v>
      </c>
      <c r="O11" s="24">
        <f t="shared" si="2"/>
        <v>0</v>
      </c>
      <c r="P11" s="24">
        <f t="shared" si="2"/>
        <v>0</v>
      </c>
      <c r="Q11" s="23">
        <f t="shared" si="7"/>
        <v>2714</v>
      </c>
      <c r="R11" s="24">
        <f t="shared" si="3"/>
        <v>2714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5384</v>
      </c>
      <c r="F12" s="24">
        <f t="shared" si="0"/>
        <v>5384</v>
      </c>
      <c r="G12" s="24">
        <f t="shared" si="0"/>
        <v>0</v>
      </c>
      <c r="H12" s="24">
        <f t="shared" si="0"/>
        <v>0</v>
      </c>
      <c r="I12" s="23">
        <f t="shared" si="5"/>
        <v>5662</v>
      </c>
      <c r="J12" s="24">
        <f t="shared" si="1"/>
        <v>5662</v>
      </c>
      <c r="K12" s="24">
        <f t="shared" si="1"/>
        <v>0</v>
      </c>
      <c r="L12" s="24">
        <f t="shared" si="1"/>
        <v>0</v>
      </c>
      <c r="M12" s="23">
        <f t="shared" si="6"/>
        <v>5662</v>
      </c>
      <c r="N12" s="24">
        <f t="shared" si="2"/>
        <v>5662</v>
      </c>
      <c r="O12" s="24">
        <f t="shared" si="2"/>
        <v>0</v>
      </c>
      <c r="P12" s="24">
        <f t="shared" si="2"/>
        <v>0</v>
      </c>
      <c r="Q12" s="23">
        <f t="shared" si="7"/>
        <v>5662</v>
      </c>
      <c r="R12" s="24">
        <f t="shared" si="3"/>
        <v>5662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58903</v>
      </c>
      <c r="F13" s="19">
        <f t="shared" ref="F13:H16" si="8">F17+F25+F33+F38+F46+F51+F56</f>
        <v>57803</v>
      </c>
      <c r="G13" s="19">
        <f t="shared" si="8"/>
        <v>0</v>
      </c>
      <c r="H13" s="19">
        <f t="shared" si="8"/>
        <v>1100</v>
      </c>
      <c r="I13" s="19">
        <f t="shared" si="5"/>
        <v>60850</v>
      </c>
      <c r="J13" s="19">
        <f t="shared" ref="J13:L16" si="9">J17+J25+J33+J38+J46+J51+J56</f>
        <v>59650</v>
      </c>
      <c r="K13" s="19">
        <f t="shared" si="9"/>
        <v>0</v>
      </c>
      <c r="L13" s="19">
        <f t="shared" si="9"/>
        <v>1200</v>
      </c>
      <c r="M13" s="19">
        <f t="shared" si="6"/>
        <v>60850</v>
      </c>
      <c r="N13" s="19">
        <f t="shared" ref="N13:P16" si="10">N17+N25+N33+N38+N46+N51+N56</f>
        <v>59650</v>
      </c>
      <c r="O13" s="19">
        <f t="shared" si="10"/>
        <v>0</v>
      </c>
      <c r="P13" s="19">
        <f t="shared" si="10"/>
        <v>1200</v>
      </c>
      <c r="Q13" s="19">
        <f t="shared" si="7"/>
        <v>60950</v>
      </c>
      <c r="R13" s="19">
        <f t="shared" ref="R13:T16" si="11">R17+R25+R33+R38+R46+R51+R56</f>
        <v>59650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3223</v>
      </c>
      <c r="F14" s="27">
        <f t="shared" si="8"/>
        <v>3223</v>
      </c>
      <c r="G14" s="27">
        <f t="shared" si="8"/>
        <v>0</v>
      </c>
      <c r="H14" s="27">
        <f t="shared" si="8"/>
        <v>0</v>
      </c>
      <c r="I14" s="27">
        <f t="shared" si="5"/>
        <v>3335</v>
      </c>
      <c r="J14" s="27">
        <f t="shared" si="9"/>
        <v>3335</v>
      </c>
      <c r="K14" s="27">
        <f t="shared" si="9"/>
        <v>0</v>
      </c>
      <c r="L14" s="27">
        <f t="shared" si="9"/>
        <v>0</v>
      </c>
      <c r="M14" s="27">
        <f t="shared" si="6"/>
        <v>3335</v>
      </c>
      <c r="N14" s="27">
        <f t="shared" si="10"/>
        <v>3335</v>
      </c>
      <c r="O14" s="27">
        <f t="shared" si="10"/>
        <v>0</v>
      </c>
      <c r="P14" s="27">
        <f t="shared" si="10"/>
        <v>0</v>
      </c>
      <c r="Q14" s="27">
        <f t="shared" si="7"/>
        <v>3335</v>
      </c>
      <c r="R14" s="27">
        <f t="shared" si="11"/>
        <v>3335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2667</v>
      </c>
      <c r="F15" s="29">
        <f t="shared" si="8"/>
        <v>2667</v>
      </c>
      <c r="G15" s="29">
        <f t="shared" si="8"/>
        <v>0</v>
      </c>
      <c r="H15" s="29">
        <f t="shared" si="8"/>
        <v>0</v>
      </c>
      <c r="I15" s="29">
        <f t="shared" si="5"/>
        <v>2714</v>
      </c>
      <c r="J15" s="29">
        <f t="shared" si="9"/>
        <v>2714</v>
      </c>
      <c r="K15" s="29">
        <f t="shared" si="9"/>
        <v>0</v>
      </c>
      <c r="L15" s="29">
        <f t="shared" si="9"/>
        <v>0</v>
      </c>
      <c r="M15" s="29">
        <f t="shared" si="6"/>
        <v>2714</v>
      </c>
      <c r="N15" s="29">
        <f t="shared" si="10"/>
        <v>2714</v>
      </c>
      <c r="O15" s="29">
        <f t="shared" si="10"/>
        <v>0</v>
      </c>
      <c r="P15" s="29">
        <f t="shared" si="10"/>
        <v>0</v>
      </c>
      <c r="Q15" s="29">
        <f t="shared" si="7"/>
        <v>2714</v>
      </c>
      <c r="R15" s="29">
        <f t="shared" si="11"/>
        <v>2714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556</v>
      </c>
      <c r="F16" s="29">
        <f t="shared" si="8"/>
        <v>556</v>
      </c>
      <c r="G16" s="29">
        <f t="shared" si="8"/>
        <v>0</v>
      </c>
      <c r="H16" s="29">
        <f t="shared" si="8"/>
        <v>0</v>
      </c>
      <c r="I16" s="29">
        <f t="shared" si="5"/>
        <v>621</v>
      </c>
      <c r="J16" s="29">
        <f t="shared" si="9"/>
        <v>621</v>
      </c>
      <c r="K16" s="29">
        <f t="shared" si="9"/>
        <v>0</v>
      </c>
      <c r="L16" s="29">
        <f t="shared" si="9"/>
        <v>0</v>
      </c>
      <c r="M16" s="29">
        <f t="shared" si="6"/>
        <v>621</v>
      </c>
      <c r="N16" s="29">
        <f t="shared" si="10"/>
        <v>621</v>
      </c>
      <c r="O16" s="29">
        <f t="shared" si="10"/>
        <v>0</v>
      </c>
      <c r="P16" s="29">
        <f t="shared" si="10"/>
        <v>0</v>
      </c>
      <c r="Q16" s="29">
        <f t="shared" si="7"/>
        <v>621</v>
      </c>
      <c r="R16" s="29">
        <f t="shared" si="11"/>
        <v>621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11850</v>
      </c>
      <c r="F17" s="33">
        <f>SUM(F21:F24)</f>
        <v>11850</v>
      </c>
      <c r="G17" s="33">
        <f t="shared" ref="G17:H17" si="12">SUM(G21:G24)</f>
        <v>0</v>
      </c>
      <c r="H17" s="33">
        <f t="shared" si="12"/>
        <v>0</v>
      </c>
      <c r="I17" s="32">
        <f t="shared" si="5"/>
        <v>12000</v>
      </c>
      <c r="J17" s="33">
        <f>SUM(J21:J24)</f>
        <v>12000</v>
      </c>
      <c r="K17" s="33">
        <f t="shared" ref="K17:L17" si="13">SUM(K21:K24)</f>
        <v>0</v>
      </c>
      <c r="L17" s="33">
        <f t="shared" si="13"/>
        <v>0</v>
      </c>
      <c r="M17" s="32">
        <f t="shared" si="6"/>
        <v>12000</v>
      </c>
      <c r="N17" s="33">
        <f>SUM(N21:N24)</f>
        <v>12000</v>
      </c>
      <c r="O17" s="33">
        <f t="shared" ref="O17:P17" si="14">SUM(O21:O24)</f>
        <v>0</v>
      </c>
      <c r="P17" s="33">
        <f t="shared" si="14"/>
        <v>0</v>
      </c>
      <c r="Q17" s="32">
        <f t="shared" si="7"/>
        <v>12000</v>
      </c>
      <c r="R17" s="33">
        <f>SUM(R21:R24)</f>
        <v>12000</v>
      </c>
      <c r="S17" s="33">
        <f t="shared" ref="S17:T17" si="15">SUM(S21:S24)</f>
        <v>0</v>
      </c>
      <c r="T17" s="33">
        <f t="shared" si="15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:P18" si="16">SUM(F19:F20)</f>
        <v>376</v>
      </c>
      <c r="G18" s="36">
        <f t="shared" si="16"/>
        <v>0</v>
      </c>
      <c r="H18" s="36">
        <f t="shared" si="16"/>
        <v>0</v>
      </c>
      <c r="I18" s="36">
        <f t="shared" si="5"/>
        <v>376</v>
      </c>
      <c r="J18" s="36">
        <f t="shared" ref="J18" si="17">SUM(J19:J20)</f>
        <v>376</v>
      </c>
      <c r="K18" s="36">
        <f t="shared" si="16"/>
        <v>0</v>
      </c>
      <c r="L18" s="36">
        <f t="shared" si="16"/>
        <v>0</v>
      </c>
      <c r="M18" s="36">
        <f t="shared" si="6"/>
        <v>376</v>
      </c>
      <c r="N18" s="36">
        <f t="shared" ref="N18" si="18">SUM(N19:N20)</f>
        <v>376</v>
      </c>
      <c r="O18" s="36">
        <f t="shared" si="16"/>
        <v>0</v>
      </c>
      <c r="P18" s="36">
        <f t="shared" si="16"/>
        <v>0</v>
      </c>
      <c r="Q18" s="36">
        <f t="shared" si="7"/>
        <v>376</v>
      </c>
      <c r="R18" s="36">
        <f t="shared" ref="R18:T18" si="19">SUM(R19:R20)</f>
        <v>376</v>
      </c>
      <c r="S18" s="36">
        <f t="shared" si="19"/>
        <v>0</v>
      </c>
      <c r="T18" s="36">
        <f t="shared" si="19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37">
        <v>237</v>
      </c>
      <c r="G19" s="37">
        <v>0</v>
      </c>
      <c r="H19" s="37">
        <v>0</v>
      </c>
      <c r="I19" s="36">
        <f t="shared" si="5"/>
        <v>237</v>
      </c>
      <c r="J19" s="37">
        <v>237</v>
      </c>
      <c r="K19" s="37">
        <v>0</v>
      </c>
      <c r="L19" s="37">
        <v>0</v>
      </c>
      <c r="M19" s="36">
        <f t="shared" si="6"/>
        <v>237</v>
      </c>
      <c r="N19" s="37">
        <v>237</v>
      </c>
      <c r="O19" s="37">
        <v>0</v>
      </c>
      <c r="P19" s="37">
        <v>0</v>
      </c>
      <c r="Q19" s="36">
        <f t="shared" si="7"/>
        <v>237</v>
      </c>
      <c r="R19" s="37">
        <v>237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2350</v>
      </c>
      <c r="F24" s="37">
        <f>2800-450</f>
        <v>2350</v>
      </c>
      <c r="G24" s="37">
        <v>0</v>
      </c>
      <c r="H24" s="37">
        <v>0</v>
      </c>
      <c r="I24" s="40">
        <f t="shared" si="5"/>
        <v>2500</v>
      </c>
      <c r="J24" s="37">
        <f>2800-300</f>
        <v>2500</v>
      </c>
      <c r="K24" s="37">
        <v>0</v>
      </c>
      <c r="L24" s="37">
        <v>0</v>
      </c>
      <c r="M24" s="40">
        <f t="shared" si="6"/>
        <v>2500</v>
      </c>
      <c r="N24" s="37">
        <f>2800-300</f>
        <v>2500</v>
      </c>
      <c r="O24" s="37">
        <v>0</v>
      </c>
      <c r="P24" s="37">
        <v>0</v>
      </c>
      <c r="Q24" s="40">
        <f t="shared" si="7"/>
        <v>2500</v>
      </c>
      <c r="R24" s="37">
        <f>2800-300</f>
        <v>2500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4020</v>
      </c>
      <c r="F25" s="33">
        <f>F29+F30+F31+F32</f>
        <v>4020</v>
      </c>
      <c r="G25" s="33">
        <f t="shared" ref="G25:H25" si="20">SUM(G29:G31)</f>
        <v>0</v>
      </c>
      <c r="H25" s="33">
        <f t="shared" si="20"/>
        <v>0</v>
      </c>
      <c r="I25" s="32">
        <f t="shared" si="5"/>
        <v>4300</v>
      </c>
      <c r="J25" s="33">
        <f>SUM(J29:J31)</f>
        <v>4300</v>
      </c>
      <c r="K25" s="33">
        <f t="shared" ref="K25:L25" si="21">SUM(K29:K31)</f>
        <v>0</v>
      </c>
      <c r="L25" s="33">
        <f t="shared" si="21"/>
        <v>0</v>
      </c>
      <c r="M25" s="32">
        <f t="shared" si="6"/>
        <v>4300</v>
      </c>
      <c r="N25" s="33">
        <f>SUM(N29:N31)</f>
        <v>4300</v>
      </c>
      <c r="O25" s="33">
        <f t="shared" ref="O25:P25" si="22">O29+O30+O31</f>
        <v>0</v>
      </c>
      <c r="P25" s="33">
        <f t="shared" si="22"/>
        <v>0</v>
      </c>
      <c r="Q25" s="32">
        <f t="shared" si="7"/>
        <v>4300</v>
      </c>
      <c r="R25" s="33">
        <f>SUM(R29:R31)</f>
        <v>4300</v>
      </c>
      <c r="S25" s="33">
        <f t="shared" ref="S25:T25" si="23">S29+S30+S31</f>
        <v>0</v>
      </c>
      <c r="T25" s="33">
        <f t="shared" si="23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174</v>
      </c>
      <c r="F26" s="36">
        <f>SUM(F27:F28)</f>
        <v>174</v>
      </c>
      <c r="G26" s="36">
        <f t="shared" ref="G26:H26" si="24">SUM(G27:G28)</f>
        <v>0</v>
      </c>
      <c r="H26" s="36">
        <f t="shared" si="24"/>
        <v>0</v>
      </c>
      <c r="I26" s="36">
        <f t="shared" si="5"/>
        <v>264</v>
      </c>
      <c r="J26" s="36">
        <f>SUM(J27:J28)</f>
        <v>264</v>
      </c>
      <c r="K26" s="36">
        <f t="shared" ref="K26:L26" si="25">SUM(K27:K28)</f>
        <v>0</v>
      </c>
      <c r="L26" s="36">
        <f t="shared" si="25"/>
        <v>0</v>
      </c>
      <c r="M26" s="36">
        <f t="shared" si="6"/>
        <v>264</v>
      </c>
      <c r="N26" s="36">
        <f>SUM(N27:N28)</f>
        <v>264</v>
      </c>
      <c r="O26" s="36">
        <f t="shared" ref="O26:P26" si="26">SUM(O27:O28)</f>
        <v>0</v>
      </c>
      <c r="P26" s="36">
        <f t="shared" si="26"/>
        <v>0</v>
      </c>
      <c r="Q26" s="36">
        <f t="shared" si="7"/>
        <v>264</v>
      </c>
      <c r="R26" s="36">
        <f>SUM(R27:R28)</f>
        <v>264</v>
      </c>
      <c r="S26" s="36">
        <f t="shared" ref="S26:T26" si="27">SUM(S27:S28)</f>
        <v>0</v>
      </c>
      <c r="T26" s="36">
        <f t="shared" si="27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174</v>
      </c>
      <c r="F27" s="37">
        <v>174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46</v>
      </c>
      <c r="J28" s="37">
        <v>46</v>
      </c>
      <c r="K28" s="37">
        <v>0</v>
      </c>
      <c r="L28" s="37">
        <v>0</v>
      </c>
      <c r="M28" s="36">
        <f t="shared" si="6"/>
        <v>46</v>
      </c>
      <c r="N28" s="37">
        <v>46</v>
      </c>
      <c r="O28" s="37">
        <v>0</v>
      </c>
      <c r="P28" s="37">
        <v>0</v>
      </c>
      <c r="Q28" s="36">
        <f t="shared" si="7"/>
        <v>46</v>
      </c>
      <c r="R28" s="37">
        <v>46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2705</v>
      </c>
      <c r="F29" s="37">
        <v>2705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100</v>
      </c>
      <c r="F30" s="37">
        <v>100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1065</v>
      </c>
      <c r="F31" s="37">
        <v>1065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31.5" customHeight="1" x14ac:dyDescent="0.25">
      <c r="A32" s="7"/>
      <c r="B32" s="38"/>
      <c r="C32" s="34" t="s">
        <v>468</v>
      </c>
      <c r="D32" s="39" t="s">
        <v>469</v>
      </c>
      <c r="E32" s="40">
        <f t="shared" si="4"/>
        <v>150</v>
      </c>
      <c r="F32" s="37">
        <v>150</v>
      </c>
      <c r="G32" s="37">
        <v>0</v>
      </c>
      <c r="H32" s="37">
        <v>0</v>
      </c>
      <c r="I32" s="40">
        <f t="shared" si="5"/>
        <v>0</v>
      </c>
      <c r="J32" s="37"/>
      <c r="K32" s="37">
        <v>0</v>
      </c>
      <c r="L32" s="37">
        <v>0</v>
      </c>
      <c r="M32" s="40">
        <f t="shared" si="6"/>
        <v>0</v>
      </c>
      <c r="N32" s="37"/>
      <c r="O32" s="37">
        <v>0</v>
      </c>
      <c r="P32" s="37">
        <v>0</v>
      </c>
      <c r="Q32" s="40">
        <f t="shared" si="7"/>
        <v>0</v>
      </c>
      <c r="R32" s="37"/>
      <c r="S32" s="37">
        <v>0</v>
      </c>
      <c r="T32" s="37">
        <v>0</v>
      </c>
    </row>
    <row r="33" spans="1:21" ht="47.25" x14ac:dyDescent="0.25">
      <c r="B33" s="30" t="s">
        <v>470</v>
      </c>
      <c r="C33" s="31"/>
      <c r="D33" s="31" t="s">
        <v>30</v>
      </c>
      <c r="E33" s="32">
        <f t="shared" si="4"/>
        <v>11958</v>
      </c>
      <c r="F33" s="33">
        <f>SUM(F37)</f>
        <v>11258</v>
      </c>
      <c r="G33" s="33">
        <f t="shared" ref="G33:H33" si="28">SUM(G37)</f>
        <v>0</v>
      </c>
      <c r="H33" s="33">
        <f t="shared" si="28"/>
        <v>700</v>
      </c>
      <c r="I33" s="32">
        <f t="shared" si="5"/>
        <v>12245</v>
      </c>
      <c r="J33" s="33">
        <f>SUM(J37)</f>
        <v>11500</v>
      </c>
      <c r="K33" s="33">
        <f t="shared" ref="K33:L33" si="29">SUM(K37)</f>
        <v>0</v>
      </c>
      <c r="L33" s="33">
        <f t="shared" si="29"/>
        <v>745</v>
      </c>
      <c r="M33" s="32">
        <f t="shared" si="6"/>
        <v>12245</v>
      </c>
      <c r="N33" s="33">
        <f>SUM(N37)</f>
        <v>11500</v>
      </c>
      <c r="O33" s="33">
        <f t="shared" ref="O33:P33" si="30">SUM(O37)</f>
        <v>0</v>
      </c>
      <c r="P33" s="33">
        <f t="shared" si="30"/>
        <v>745</v>
      </c>
      <c r="Q33" s="32">
        <f t="shared" si="7"/>
        <v>12340</v>
      </c>
      <c r="R33" s="33">
        <f>SUM(R37)</f>
        <v>11500</v>
      </c>
      <c r="S33" s="33">
        <f t="shared" ref="S33:T33" si="31">SUM(S37)</f>
        <v>0</v>
      </c>
      <c r="T33" s="33">
        <f t="shared" si="31"/>
        <v>840</v>
      </c>
    </row>
    <row r="34" spans="1:21" s="6" customFormat="1" ht="15.75" x14ac:dyDescent="0.25">
      <c r="A34" s="8"/>
      <c r="B34" s="34"/>
      <c r="C34" s="34"/>
      <c r="D34" s="35" t="s">
        <v>151</v>
      </c>
      <c r="E34" s="36">
        <f t="shared" si="4"/>
        <v>353</v>
      </c>
      <c r="F34" s="37">
        <f>SUM(F35:F36)</f>
        <v>353</v>
      </c>
      <c r="G34" s="37">
        <f t="shared" ref="G34:H34" si="32">SUM(G35:G36)</f>
        <v>0</v>
      </c>
      <c r="H34" s="37">
        <f t="shared" si="32"/>
        <v>0</v>
      </c>
      <c r="I34" s="36">
        <f t="shared" si="5"/>
        <v>353</v>
      </c>
      <c r="J34" s="37">
        <f>SUM(J35:J36)</f>
        <v>353</v>
      </c>
      <c r="K34" s="37">
        <f t="shared" ref="K34:L34" si="33">SUM(K35:K36)</f>
        <v>0</v>
      </c>
      <c r="L34" s="37">
        <f t="shared" si="33"/>
        <v>0</v>
      </c>
      <c r="M34" s="36">
        <f t="shared" si="6"/>
        <v>353</v>
      </c>
      <c r="N34" s="37">
        <f>SUM(N35:N36)</f>
        <v>353</v>
      </c>
      <c r="O34" s="37">
        <f>SUM(O35:O36)</f>
        <v>0</v>
      </c>
      <c r="P34" s="37">
        <f>SUM(P35:P36)</f>
        <v>0</v>
      </c>
      <c r="Q34" s="36">
        <f t="shared" si="7"/>
        <v>353</v>
      </c>
      <c r="R34" s="37">
        <f>SUM(R35:R36)</f>
        <v>353</v>
      </c>
      <c r="S34" s="37">
        <f>SUM(S35:S36)</f>
        <v>0</v>
      </c>
      <c r="T34" s="37">
        <f>SUM(T35:T36)</f>
        <v>0</v>
      </c>
    </row>
    <row r="35" spans="1:21" s="6" customFormat="1" ht="15.75" x14ac:dyDescent="0.25">
      <c r="A35" s="8"/>
      <c r="B35" s="34"/>
      <c r="C35" s="34"/>
      <c r="D35" s="35" t="s">
        <v>152</v>
      </c>
      <c r="E35" s="36">
        <f t="shared" si="4"/>
        <v>306</v>
      </c>
      <c r="F35" s="37">
        <v>306</v>
      </c>
      <c r="G35" s="37">
        <v>0</v>
      </c>
      <c r="H35" s="37">
        <v>0</v>
      </c>
      <c r="I35" s="36">
        <f t="shared" si="5"/>
        <v>309</v>
      </c>
      <c r="J35" s="37">
        <v>309</v>
      </c>
      <c r="K35" s="37">
        <v>0</v>
      </c>
      <c r="L35" s="37">
        <v>0</v>
      </c>
      <c r="M35" s="36">
        <f t="shared" si="6"/>
        <v>309</v>
      </c>
      <c r="N35" s="37">
        <v>309</v>
      </c>
      <c r="O35" s="37">
        <v>0</v>
      </c>
      <c r="P35" s="37">
        <v>0</v>
      </c>
      <c r="Q35" s="36">
        <f t="shared" si="7"/>
        <v>309</v>
      </c>
      <c r="R35" s="37">
        <v>309</v>
      </c>
      <c r="S35" s="37">
        <v>0</v>
      </c>
      <c r="T35" s="37">
        <v>0</v>
      </c>
    </row>
    <row r="36" spans="1:21" s="6" customFormat="1" ht="15.75" x14ac:dyDescent="0.25">
      <c r="A36" s="8"/>
      <c r="B36" s="34"/>
      <c r="C36" s="34"/>
      <c r="D36" s="35" t="s">
        <v>153</v>
      </c>
      <c r="E36" s="36">
        <f t="shared" si="4"/>
        <v>47</v>
      </c>
      <c r="F36" s="37">
        <v>47</v>
      </c>
      <c r="G36" s="37">
        <v>0</v>
      </c>
      <c r="H36" s="37">
        <v>0</v>
      </c>
      <c r="I36" s="36">
        <f t="shared" si="5"/>
        <v>44</v>
      </c>
      <c r="J36" s="37">
        <v>44</v>
      </c>
      <c r="K36" s="37">
        <v>0</v>
      </c>
      <c r="L36" s="37">
        <v>0</v>
      </c>
      <c r="M36" s="36">
        <f t="shared" si="6"/>
        <v>44</v>
      </c>
      <c r="N36" s="37">
        <v>44</v>
      </c>
      <c r="O36" s="37">
        <v>0</v>
      </c>
      <c r="P36" s="37">
        <v>0</v>
      </c>
      <c r="Q36" s="36">
        <f t="shared" si="7"/>
        <v>44</v>
      </c>
      <c r="R36" s="37">
        <v>44</v>
      </c>
      <c r="S36" s="37">
        <v>0</v>
      </c>
      <c r="T36" s="37">
        <v>0</v>
      </c>
    </row>
    <row r="37" spans="1:21" s="6" customFormat="1" ht="15.75" x14ac:dyDescent="0.25">
      <c r="A37" s="8"/>
      <c r="B37" s="38"/>
      <c r="C37" s="34" t="s">
        <v>37</v>
      </c>
      <c r="D37" s="39" t="s">
        <v>31</v>
      </c>
      <c r="E37" s="36">
        <f t="shared" si="4"/>
        <v>11958</v>
      </c>
      <c r="F37" s="37">
        <v>11258</v>
      </c>
      <c r="G37" s="37">
        <v>0</v>
      </c>
      <c r="H37" s="37">
        <v>700</v>
      </c>
      <c r="I37" s="36">
        <f t="shared" si="5"/>
        <v>12245</v>
      </c>
      <c r="J37" s="37">
        <v>11500</v>
      </c>
      <c r="K37" s="37">
        <v>0</v>
      </c>
      <c r="L37" s="37">
        <v>745</v>
      </c>
      <c r="M37" s="36">
        <f t="shared" si="6"/>
        <v>12245</v>
      </c>
      <c r="N37" s="37">
        <v>11500</v>
      </c>
      <c r="O37" s="37">
        <v>0</v>
      </c>
      <c r="P37" s="37">
        <v>745</v>
      </c>
      <c r="Q37" s="36">
        <f t="shared" si="7"/>
        <v>12340</v>
      </c>
      <c r="R37" s="37">
        <v>11500</v>
      </c>
      <c r="S37" s="37">
        <v>0</v>
      </c>
      <c r="T37" s="37">
        <v>840</v>
      </c>
    </row>
    <row r="38" spans="1:21" ht="31.5" x14ac:dyDescent="0.25">
      <c r="B38" s="30" t="s">
        <v>471</v>
      </c>
      <c r="C38" s="31"/>
      <c r="D38" s="31" t="s">
        <v>35</v>
      </c>
      <c r="E38" s="32">
        <f t="shared" si="4"/>
        <v>26330</v>
      </c>
      <c r="F38" s="33">
        <f>SUM(F42:F45)</f>
        <v>26290</v>
      </c>
      <c r="G38" s="33">
        <f t="shared" ref="G38:H38" si="34">SUM(G42:G45)</f>
        <v>0</v>
      </c>
      <c r="H38" s="33">
        <f t="shared" si="34"/>
        <v>40</v>
      </c>
      <c r="I38" s="32">
        <f t="shared" si="5"/>
        <v>27190</v>
      </c>
      <c r="J38" s="33">
        <f t="shared" ref="J38:L38" si="35">SUM(J42:J45)</f>
        <v>27150</v>
      </c>
      <c r="K38" s="33">
        <f t="shared" si="35"/>
        <v>0</v>
      </c>
      <c r="L38" s="33">
        <f t="shared" si="35"/>
        <v>40</v>
      </c>
      <c r="M38" s="32">
        <f t="shared" si="6"/>
        <v>27190</v>
      </c>
      <c r="N38" s="33">
        <f t="shared" ref="N38:P38" si="36">SUM(N42:N45)</f>
        <v>27150</v>
      </c>
      <c r="O38" s="33">
        <f t="shared" si="36"/>
        <v>0</v>
      </c>
      <c r="P38" s="33">
        <f t="shared" si="36"/>
        <v>40</v>
      </c>
      <c r="Q38" s="32">
        <f t="shared" si="7"/>
        <v>27195</v>
      </c>
      <c r="R38" s="33">
        <f t="shared" ref="R38:T38" si="37">SUM(R42:R45)</f>
        <v>27150</v>
      </c>
      <c r="S38" s="33">
        <f t="shared" si="37"/>
        <v>0</v>
      </c>
      <c r="T38" s="33">
        <f t="shared" si="37"/>
        <v>45</v>
      </c>
    </row>
    <row r="39" spans="1:21" s="6" customFormat="1" ht="15.75" x14ac:dyDescent="0.25">
      <c r="A39" s="8"/>
      <c r="B39" s="34"/>
      <c r="C39" s="34"/>
      <c r="D39" s="35" t="s">
        <v>151</v>
      </c>
      <c r="E39" s="36">
        <f t="shared" si="4"/>
        <v>2143</v>
      </c>
      <c r="F39" s="36">
        <f>SUM(F40:F41)</f>
        <v>2143</v>
      </c>
      <c r="G39" s="36">
        <f t="shared" ref="G39:H39" si="38">SUM(G40:G41)</f>
        <v>0</v>
      </c>
      <c r="H39" s="36">
        <f t="shared" si="38"/>
        <v>0</v>
      </c>
      <c r="I39" s="36">
        <f t="shared" si="5"/>
        <v>2165</v>
      </c>
      <c r="J39" s="36">
        <f>SUM(J40:J41)</f>
        <v>2165</v>
      </c>
      <c r="K39" s="36">
        <f t="shared" ref="K39:L39" si="39">SUM(K40:K41)</f>
        <v>0</v>
      </c>
      <c r="L39" s="36">
        <f t="shared" si="39"/>
        <v>0</v>
      </c>
      <c r="M39" s="36">
        <f t="shared" si="6"/>
        <v>2165</v>
      </c>
      <c r="N39" s="36">
        <f>SUM(N40:N41)</f>
        <v>2165</v>
      </c>
      <c r="O39" s="36">
        <f t="shared" ref="O39:P39" si="40">SUM(O40:O41)</f>
        <v>0</v>
      </c>
      <c r="P39" s="36">
        <f t="shared" si="40"/>
        <v>0</v>
      </c>
      <c r="Q39" s="36">
        <f t="shared" si="7"/>
        <v>2165</v>
      </c>
      <c r="R39" s="36">
        <f>SUM(R40:R41)</f>
        <v>2165</v>
      </c>
      <c r="S39" s="36">
        <f t="shared" ref="S39:T39" si="41">SUM(S40:S41)</f>
        <v>0</v>
      </c>
      <c r="T39" s="36">
        <f t="shared" si="41"/>
        <v>0</v>
      </c>
    </row>
    <row r="40" spans="1:21" s="6" customFormat="1" ht="15.75" x14ac:dyDescent="0.25">
      <c r="A40" s="8"/>
      <c r="B40" s="34"/>
      <c r="C40" s="34"/>
      <c r="D40" s="35" t="s">
        <v>152</v>
      </c>
      <c r="E40" s="36">
        <f t="shared" si="4"/>
        <v>1843</v>
      </c>
      <c r="F40" s="37">
        <f>1813+30</f>
        <v>1843</v>
      </c>
      <c r="G40" s="37">
        <v>0</v>
      </c>
      <c r="H40" s="37">
        <v>0</v>
      </c>
      <c r="I40" s="36">
        <f t="shared" si="5"/>
        <v>1843</v>
      </c>
      <c r="J40" s="37">
        <f>1813+30</f>
        <v>1843</v>
      </c>
      <c r="K40" s="37">
        <v>0</v>
      </c>
      <c r="L40" s="37">
        <v>0</v>
      </c>
      <c r="M40" s="36">
        <f t="shared" si="6"/>
        <v>1843</v>
      </c>
      <c r="N40" s="37">
        <f>1813+30</f>
        <v>1843</v>
      </c>
      <c r="O40" s="37">
        <v>0</v>
      </c>
      <c r="P40" s="37">
        <v>0</v>
      </c>
      <c r="Q40" s="36">
        <f t="shared" si="7"/>
        <v>1843</v>
      </c>
      <c r="R40" s="37">
        <f>1813+30</f>
        <v>1843</v>
      </c>
      <c r="S40" s="37">
        <v>0</v>
      </c>
      <c r="T40" s="37">
        <v>0</v>
      </c>
    </row>
    <row r="41" spans="1:21" s="6" customFormat="1" ht="15.75" x14ac:dyDescent="0.25">
      <c r="A41" s="8"/>
      <c r="B41" s="34"/>
      <c r="C41" s="34"/>
      <c r="D41" s="35" t="s">
        <v>153</v>
      </c>
      <c r="E41" s="36">
        <f t="shared" si="4"/>
        <v>300</v>
      </c>
      <c r="F41" s="37">
        <v>300</v>
      </c>
      <c r="G41" s="37">
        <v>0</v>
      </c>
      <c r="H41" s="37">
        <v>0</v>
      </c>
      <c r="I41" s="36">
        <f t="shared" si="5"/>
        <v>322</v>
      </c>
      <c r="J41" s="37">
        <f>300+15+7</f>
        <v>322</v>
      </c>
      <c r="K41" s="37">
        <v>0</v>
      </c>
      <c r="L41" s="37">
        <v>0</v>
      </c>
      <c r="M41" s="36">
        <f t="shared" si="6"/>
        <v>322</v>
      </c>
      <c r="N41" s="37">
        <f>300+15+7</f>
        <v>322</v>
      </c>
      <c r="O41" s="37">
        <v>0</v>
      </c>
      <c r="P41" s="37">
        <v>0</v>
      </c>
      <c r="Q41" s="36">
        <f t="shared" si="7"/>
        <v>322</v>
      </c>
      <c r="R41" s="37">
        <f>300+15+7</f>
        <v>322</v>
      </c>
      <c r="S41" s="37">
        <v>0</v>
      </c>
      <c r="T41" s="37">
        <v>0</v>
      </c>
    </row>
    <row r="42" spans="1:21" ht="75" x14ac:dyDescent="0.25">
      <c r="A42" s="7"/>
      <c r="B42" s="38"/>
      <c r="C42" s="34" t="s">
        <v>38</v>
      </c>
      <c r="D42" s="39" t="s">
        <v>36</v>
      </c>
      <c r="E42" s="40">
        <f t="shared" si="4"/>
        <v>10830</v>
      </c>
      <c r="F42" s="37">
        <f>11000-210</f>
        <v>10790</v>
      </c>
      <c r="G42" s="37">
        <v>0</v>
      </c>
      <c r="H42" s="37">
        <v>40</v>
      </c>
      <c r="I42" s="40">
        <f t="shared" si="5"/>
        <v>11040</v>
      </c>
      <c r="J42" s="37">
        <v>11000</v>
      </c>
      <c r="K42" s="37">
        <v>0</v>
      </c>
      <c r="L42" s="37">
        <v>40</v>
      </c>
      <c r="M42" s="40">
        <f t="shared" si="6"/>
        <v>11040</v>
      </c>
      <c r="N42" s="37">
        <v>11000</v>
      </c>
      <c r="O42" s="37">
        <v>0</v>
      </c>
      <c r="P42" s="37">
        <v>40</v>
      </c>
      <c r="Q42" s="40">
        <f t="shared" si="7"/>
        <v>11045</v>
      </c>
      <c r="R42" s="37">
        <v>11000</v>
      </c>
      <c r="S42" s="37">
        <v>0</v>
      </c>
      <c r="T42" s="37">
        <v>45</v>
      </c>
    </row>
    <row r="43" spans="1:21" ht="81" customHeight="1" x14ac:dyDescent="0.25">
      <c r="A43" s="7"/>
      <c r="B43" s="38"/>
      <c r="C43" s="34" t="s">
        <v>39</v>
      </c>
      <c r="D43" s="39" t="s">
        <v>33</v>
      </c>
      <c r="E43" s="40">
        <f t="shared" si="4"/>
        <v>9800</v>
      </c>
      <c r="F43" s="37">
        <f>10000-200</f>
        <v>9800</v>
      </c>
      <c r="G43" s="37">
        <v>0</v>
      </c>
      <c r="H43" s="37">
        <v>0</v>
      </c>
      <c r="I43" s="40">
        <f t="shared" si="5"/>
        <v>10000</v>
      </c>
      <c r="J43" s="37">
        <v>10000</v>
      </c>
      <c r="K43" s="37">
        <v>0</v>
      </c>
      <c r="L43" s="37">
        <v>0</v>
      </c>
      <c r="M43" s="40">
        <f t="shared" si="6"/>
        <v>10000</v>
      </c>
      <c r="N43" s="37">
        <v>10000</v>
      </c>
      <c r="O43" s="37">
        <v>0</v>
      </c>
      <c r="P43" s="37">
        <v>0</v>
      </c>
      <c r="Q43" s="40">
        <f t="shared" si="7"/>
        <v>10000</v>
      </c>
      <c r="R43" s="37">
        <v>10000</v>
      </c>
      <c r="S43" s="37">
        <v>0</v>
      </c>
      <c r="T43" s="37">
        <v>0</v>
      </c>
    </row>
    <row r="44" spans="1:21" ht="75" x14ac:dyDescent="0.25">
      <c r="A44" s="7"/>
      <c r="B44" s="38"/>
      <c r="C44" s="34" t="s">
        <v>40</v>
      </c>
      <c r="D44" s="39" t="s">
        <v>34</v>
      </c>
      <c r="E44" s="40">
        <f t="shared" si="4"/>
        <v>2000</v>
      </c>
      <c r="F44" s="37">
        <v>2000</v>
      </c>
      <c r="G44" s="37">
        <v>0</v>
      </c>
      <c r="H44" s="37">
        <v>0</v>
      </c>
      <c r="I44" s="40">
        <f t="shared" si="5"/>
        <v>2000</v>
      </c>
      <c r="J44" s="37">
        <v>2000</v>
      </c>
      <c r="K44" s="37">
        <v>0</v>
      </c>
      <c r="L44" s="37">
        <v>0</v>
      </c>
      <c r="M44" s="40">
        <f t="shared" si="6"/>
        <v>2000</v>
      </c>
      <c r="N44" s="37">
        <v>2000</v>
      </c>
      <c r="O44" s="37">
        <v>0</v>
      </c>
      <c r="P44" s="37">
        <v>0</v>
      </c>
      <c r="Q44" s="40">
        <f t="shared" si="7"/>
        <v>2000</v>
      </c>
      <c r="R44" s="37">
        <v>2000</v>
      </c>
      <c r="S44" s="37">
        <v>0</v>
      </c>
      <c r="T44" s="37">
        <v>0</v>
      </c>
    </row>
    <row r="45" spans="1:21" ht="30" x14ac:dyDescent="0.25">
      <c r="A45" s="7"/>
      <c r="B45" s="38"/>
      <c r="C45" s="34" t="s">
        <v>416</v>
      </c>
      <c r="D45" s="39" t="s">
        <v>448</v>
      </c>
      <c r="E45" s="40">
        <f t="shared" si="4"/>
        <v>3700</v>
      </c>
      <c r="F45" s="37">
        <f>3700</f>
        <v>3700</v>
      </c>
      <c r="G45" s="37">
        <v>0</v>
      </c>
      <c r="H45" s="37">
        <v>0</v>
      </c>
      <c r="I45" s="40">
        <f t="shared" si="5"/>
        <v>4150</v>
      </c>
      <c r="J45" s="37">
        <f>3700+450</f>
        <v>4150</v>
      </c>
      <c r="K45" s="37">
        <v>0</v>
      </c>
      <c r="L45" s="37">
        <v>0</v>
      </c>
      <c r="M45" s="40">
        <f t="shared" si="6"/>
        <v>4150</v>
      </c>
      <c r="N45" s="37">
        <f>3700+450</f>
        <v>4150</v>
      </c>
      <c r="O45" s="37">
        <v>0</v>
      </c>
      <c r="P45" s="37">
        <v>0</v>
      </c>
      <c r="Q45" s="40">
        <f t="shared" si="7"/>
        <v>4150</v>
      </c>
      <c r="R45" s="37">
        <f>3700+450</f>
        <v>4150</v>
      </c>
      <c r="S45" s="37">
        <v>0</v>
      </c>
      <c r="T45" s="37">
        <v>0</v>
      </c>
      <c r="U45" s="80"/>
    </row>
    <row r="46" spans="1:21" s="6" customFormat="1" ht="47.25" x14ac:dyDescent="0.25">
      <c r="A46" s="8"/>
      <c r="B46" s="30" t="s">
        <v>472</v>
      </c>
      <c r="C46" s="31"/>
      <c r="D46" s="31" t="s">
        <v>336</v>
      </c>
      <c r="E46" s="32">
        <f t="shared" si="4"/>
        <v>1115</v>
      </c>
      <c r="F46" s="33">
        <f>SUM(F50)</f>
        <v>1100</v>
      </c>
      <c r="G46" s="33">
        <f t="shared" ref="G46:H46" si="42">SUM(G50)</f>
        <v>0</v>
      </c>
      <c r="H46" s="33">
        <f t="shared" si="42"/>
        <v>15</v>
      </c>
      <c r="I46" s="32">
        <f t="shared" si="5"/>
        <v>1115</v>
      </c>
      <c r="J46" s="33">
        <f>SUM(J50)</f>
        <v>1100</v>
      </c>
      <c r="K46" s="33">
        <f t="shared" ref="K46:L46" si="43">SUM(K50)</f>
        <v>0</v>
      </c>
      <c r="L46" s="33">
        <f t="shared" si="43"/>
        <v>15</v>
      </c>
      <c r="M46" s="32">
        <f t="shared" si="6"/>
        <v>1115</v>
      </c>
      <c r="N46" s="33">
        <f>SUM(N50)</f>
        <v>1100</v>
      </c>
      <c r="O46" s="33">
        <f t="shared" ref="O46:P46" si="44">SUM(O50)</f>
        <v>0</v>
      </c>
      <c r="P46" s="33">
        <f t="shared" si="44"/>
        <v>15</v>
      </c>
      <c r="Q46" s="32">
        <f t="shared" si="7"/>
        <v>1115</v>
      </c>
      <c r="R46" s="33">
        <f>SUM(R50)</f>
        <v>1100</v>
      </c>
      <c r="S46" s="33">
        <f t="shared" ref="S46:T46" si="45">SUM(S50)</f>
        <v>0</v>
      </c>
      <c r="T46" s="33">
        <f t="shared" si="45"/>
        <v>15</v>
      </c>
      <c r="U46" s="1"/>
    </row>
    <row r="47" spans="1:21" s="6" customFormat="1" ht="15.75" x14ac:dyDescent="0.25">
      <c r="A47" s="8"/>
      <c r="B47" s="34"/>
      <c r="C47" s="34"/>
      <c r="D47" s="35" t="s">
        <v>151</v>
      </c>
      <c r="E47" s="36">
        <f t="shared" si="4"/>
        <v>43</v>
      </c>
      <c r="F47" s="36">
        <f>SUM(F48:F49)</f>
        <v>43</v>
      </c>
      <c r="G47" s="36">
        <f t="shared" ref="G47:H47" si="46">SUM(G48:G49)</f>
        <v>0</v>
      </c>
      <c r="H47" s="36">
        <f t="shared" si="46"/>
        <v>0</v>
      </c>
      <c r="I47" s="36">
        <f t="shared" si="5"/>
        <v>43</v>
      </c>
      <c r="J47" s="36">
        <f>SUM(J48:J49)</f>
        <v>43</v>
      </c>
      <c r="K47" s="36">
        <f t="shared" ref="K47:L47" si="47">SUM(K48:K49)</f>
        <v>0</v>
      </c>
      <c r="L47" s="36">
        <f t="shared" si="47"/>
        <v>0</v>
      </c>
      <c r="M47" s="36">
        <f t="shared" si="6"/>
        <v>43</v>
      </c>
      <c r="N47" s="36">
        <f>SUM(N48:N49)</f>
        <v>43</v>
      </c>
      <c r="O47" s="36">
        <f t="shared" ref="O47:P47" si="48">SUM(O48:O49)</f>
        <v>0</v>
      </c>
      <c r="P47" s="36">
        <f t="shared" si="48"/>
        <v>0</v>
      </c>
      <c r="Q47" s="36">
        <f t="shared" si="7"/>
        <v>43</v>
      </c>
      <c r="R47" s="36">
        <f>SUM(R48:R49)</f>
        <v>43</v>
      </c>
      <c r="S47" s="36">
        <f t="shared" ref="S47:T47" si="49">SUM(S48:S49)</f>
        <v>0</v>
      </c>
      <c r="T47" s="36">
        <f t="shared" si="49"/>
        <v>0</v>
      </c>
    </row>
    <row r="48" spans="1:21" s="6" customFormat="1" ht="15.75" x14ac:dyDescent="0.25">
      <c r="A48" s="8"/>
      <c r="B48" s="34"/>
      <c r="C48" s="34"/>
      <c r="D48" s="35" t="s">
        <v>152</v>
      </c>
      <c r="E48" s="36">
        <f t="shared" si="4"/>
        <v>37</v>
      </c>
      <c r="F48" s="37">
        <v>37</v>
      </c>
      <c r="G48" s="37">
        <v>0</v>
      </c>
      <c r="H48" s="37">
        <v>0</v>
      </c>
      <c r="I48" s="36">
        <f t="shared" si="5"/>
        <v>37</v>
      </c>
      <c r="J48" s="37">
        <v>37</v>
      </c>
      <c r="K48" s="37">
        <v>0</v>
      </c>
      <c r="L48" s="37">
        <v>0</v>
      </c>
      <c r="M48" s="36">
        <f t="shared" si="6"/>
        <v>37</v>
      </c>
      <c r="N48" s="37">
        <v>37</v>
      </c>
      <c r="O48" s="37">
        <v>0</v>
      </c>
      <c r="P48" s="37">
        <v>0</v>
      </c>
      <c r="Q48" s="36">
        <f t="shared" si="7"/>
        <v>37</v>
      </c>
      <c r="R48" s="37">
        <v>37</v>
      </c>
      <c r="S48" s="37">
        <v>0</v>
      </c>
      <c r="T48" s="37">
        <v>0</v>
      </c>
    </row>
    <row r="49" spans="1:20" s="6" customFormat="1" ht="15.75" x14ac:dyDescent="0.25">
      <c r="A49" s="8"/>
      <c r="B49" s="34"/>
      <c r="C49" s="34"/>
      <c r="D49" s="35" t="s">
        <v>153</v>
      </c>
      <c r="E49" s="36">
        <f t="shared" si="4"/>
        <v>6</v>
      </c>
      <c r="F49" s="37">
        <v>6</v>
      </c>
      <c r="G49" s="37">
        <v>0</v>
      </c>
      <c r="H49" s="37">
        <v>0</v>
      </c>
      <c r="I49" s="36">
        <f t="shared" si="5"/>
        <v>6</v>
      </c>
      <c r="J49" s="37">
        <v>6</v>
      </c>
      <c r="K49" s="37">
        <v>0</v>
      </c>
      <c r="L49" s="37">
        <v>0</v>
      </c>
      <c r="M49" s="36">
        <f t="shared" si="6"/>
        <v>6</v>
      </c>
      <c r="N49" s="37">
        <v>6</v>
      </c>
      <c r="O49" s="37">
        <v>0</v>
      </c>
      <c r="P49" s="37">
        <v>0</v>
      </c>
      <c r="Q49" s="36">
        <f t="shared" si="7"/>
        <v>6</v>
      </c>
      <c r="R49" s="37">
        <v>6</v>
      </c>
      <c r="S49" s="37">
        <v>0</v>
      </c>
      <c r="T49" s="37">
        <v>0</v>
      </c>
    </row>
    <row r="50" spans="1:20" ht="30" x14ac:dyDescent="0.25">
      <c r="A50" s="7"/>
      <c r="B50" s="38"/>
      <c r="C50" s="34" t="s">
        <v>26</v>
      </c>
      <c r="D50" s="39" t="s">
        <v>28</v>
      </c>
      <c r="E50" s="40">
        <f t="shared" si="4"/>
        <v>1115</v>
      </c>
      <c r="F50" s="37">
        <v>1100</v>
      </c>
      <c r="G50" s="37">
        <v>0</v>
      </c>
      <c r="H50" s="37">
        <v>15</v>
      </c>
      <c r="I50" s="40">
        <f t="shared" si="5"/>
        <v>1115</v>
      </c>
      <c r="J50" s="37">
        <v>1100</v>
      </c>
      <c r="K50" s="37">
        <v>0</v>
      </c>
      <c r="L50" s="37">
        <v>15</v>
      </c>
      <c r="M50" s="40">
        <f t="shared" si="6"/>
        <v>1115</v>
      </c>
      <c r="N50" s="37">
        <v>1100</v>
      </c>
      <c r="O50" s="37">
        <v>0</v>
      </c>
      <c r="P50" s="37">
        <v>15</v>
      </c>
      <c r="Q50" s="40">
        <f t="shared" si="7"/>
        <v>1115</v>
      </c>
      <c r="R50" s="37">
        <v>1100</v>
      </c>
      <c r="S50" s="37">
        <v>0</v>
      </c>
      <c r="T50" s="37">
        <v>15</v>
      </c>
    </row>
    <row r="51" spans="1:20" ht="31.5" x14ac:dyDescent="0.25">
      <c r="B51" s="30" t="s">
        <v>474</v>
      </c>
      <c r="C51" s="31"/>
      <c r="D51" s="31" t="s">
        <v>337</v>
      </c>
      <c r="E51" s="32">
        <f t="shared" si="4"/>
        <v>2945</v>
      </c>
      <c r="F51" s="33">
        <f>SUM(F55)</f>
        <v>2600</v>
      </c>
      <c r="G51" s="33">
        <f t="shared" ref="G51:H51" si="50">SUM(G55)</f>
        <v>0</v>
      </c>
      <c r="H51" s="33">
        <f t="shared" si="50"/>
        <v>345</v>
      </c>
      <c r="I51" s="32">
        <f t="shared" si="5"/>
        <v>3000</v>
      </c>
      <c r="J51" s="33">
        <f>SUM(J55)</f>
        <v>2600</v>
      </c>
      <c r="K51" s="33">
        <f t="shared" ref="K51:L51" si="51">SUM(K55)</f>
        <v>0</v>
      </c>
      <c r="L51" s="33">
        <f t="shared" si="51"/>
        <v>400</v>
      </c>
      <c r="M51" s="32">
        <f t="shared" si="6"/>
        <v>3000</v>
      </c>
      <c r="N51" s="33">
        <f>SUM(N55)</f>
        <v>2600</v>
      </c>
      <c r="O51" s="33">
        <f t="shared" ref="O51:P51" si="52">SUM(O55)</f>
        <v>0</v>
      </c>
      <c r="P51" s="33">
        <f t="shared" si="52"/>
        <v>400</v>
      </c>
      <c r="Q51" s="32">
        <f t="shared" si="7"/>
        <v>3000</v>
      </c>
      <c r="R51" s="33">
        <f>SUM(R55)</f>
        <v>2600</v>
      </c>
      <c r="S51" s="33">
        <f t="shared" ref="S51:T51" si="53">SUM(S55)</f>
        <v>0</v>
      </c>
      <c r="T51" s="33">
        <f t="shared" si="53"/>
        <v>400</v>
      </c>
    </row>
    <row r="52" spans="1:20" s="6" customFormat="1" ht="15.75" x14ac:dyDescent="0.25">
      <c r="A52" s="8"/>
      <c r="B52" s="34"/>
      <c r="C52" s="34"/>
      <c r="D52" s="35" t="s">
        <v>151</v>
      </c>
      <c r="E52" s="36">
        <f t="shared" si="4"/>
        <v>121</v>
      </c>
      <c r="F52" s="36">
        <f>SUM(F53:F54)</f>
        <v>121</v>
      </c>
      <c r="G52" s="36">
        <f t="shared" ref="G52:H52" si="54">SUM(G53:G54)</f>
        <v>0</v>
      </c>
      <c r="H52" s="36">
        <f t="shared" si="54"/>
        <v>0</v>
      </c>
      <c r="I52" s="36">
        <f t="shared" si="5"/>
        <v>121</v>
      </c>
      <c r="J52" s="36">
        <f>SUM(J53:J54)</f>
        <v>121</v>
      </c>
      <c r="K52" s="36">
        <f t="shared" ref="K52:L52" si="55">SUM(K53:K54)</f>
        <v>0</v>
      </c>
      <c r="L52" s="36">
        <f t="shared" si="55"/>
        <v>0</v>
      </c>
      <c r="M52" s="36">
        <f t="shared" si="6"/>
        <v>121</v>
      </c>
      <c r="N52" s="36">
        <f>SUM(N53:N54)</f>
        <v>121</v>
      </c>
      <c r="O52" s="36">
        <f t="shared" ref="O52:P52" si="56">SUM(O53:O54)</f>
        <v>0</v>
      </c>
      <c r="P52" s="36">
        <f t="shared" si="56"/>
        <v>0</v>
      </c>
      <c r="Q52" s="36">
        <f t="shared" si="7"/>
        <v>121</v>
      </c>
      <c r="R52" s="36">
        <f>SUM(R53:R54)</f>
        <v>121</v>
      </c>
      <c r="S52" s="36">
        <f t="shared" ref="S52:T52" si="57">SUM(S53:S54)</f>
        <v>0</v>
      </c>
      <c r="T52" s="36">
        <f t="shared" si="57"/>
        <v>0</v>
      </c>
    </row>
    <row r="53" spans="1:20" s="6" customFormat="1" ht="15.75" x14ac:dyDescent="0.25">
      <c r="A53" s="8"/>
      <c r="B53" s="34"/>
      <c r="C53" s="34"/>
      <c r="D53" s="35" t="s">
        <v>152</v>
      </c>
      <c r="E53" s="36">
        <f t="shared" si="4"/>
        <v>62</v>
      </c>
      <c r="F53" s="37">
        <v>62</v>
      </c>
      <c r="G53" s="37">
        <v>0</v>
      </c>
      <c r="H53" s="37">
        <v>0</v>
      </c>
      <c r="I53" s="36">
        <f t="shared" si="5"/>
        <v>62</v>
      </c>
      <c r="J53" s="37">
        <v>62</v>
      </c>
      <c r="K53" s="37">
        <v>0</v>
      </c>
      <c r="L53" s="37">
        <v>0</v>
      </c>
      <c r="M53" s="36">
        <f t="shared" si="6"/>
        <v>62</v>
      </c>
      <c r="N53" s="37">
        <v>62</v>
      </c>
      <c r="O53" s="37">
        <v>0</v>
      </c>
      <c r="P53" s="37">
        <v>0</v>
      </c>
      <c r="Q53" s="36">
        <f t="shared" si="7"/>
        <v>62</v>
      </c>
      <c r="R53" s="37">
        <v>62</v>
      </c>
      <c r="S53" s="37">
        <v>0</v>
      </c>
      <c r="T53" s="37">
        <v>0</v>
      </c>
    </row>
    <row r="54" spans="1:20" s="6" customFormat="1" ht="15.75" x14ac:dyDescent="0.25">
      <c r="A54" s="8"/>
      <c r="B54" s="34"/>
      <c r="C54" s="34"/>
      <c r="D54" s="35" t="s">
        <v>153</v>
      </c>
      <c r="E54" s="36">
        <f t="shared" si="4"/>
        <v>59</v>
      </c>
      <c r="F54" s="37">
        <v>59</v>
      </c>
      <c r="G54" s="37">
        <v>0</v>
      </c>
      <c r="H54" s="37">
        <v>0</v>
      </c>
      <c r="I54" s="36">
        <f t="shared" si="5"/>
        <v>59</v>
      </c>
      <c r="J54" s="37">
        <v>59</v>
      </c>
      <c r="K54" s="37">
        <v>0</v>
      </c>
      <c r="L54" s="37">
        <v>0</v>
      </c>
      <c r="M54" s="36">
        <f t="shared" si="6"/>
        <v>59</v>
      </c>
      <c r="N54" s="37">
        <v>59</v>
      </c>
      <c r="O54" s="37">
        <v>0</v>
      </c>
      <c r="P54" s="37">
        <v>0</v>
      </c>
      <c r="Q54" s="36">
        <f t="shared" si="7"/>
        <v>59</v>
      </c>
      <c r="R54" s="37">
        <v>59</v>
      </c>
      <c r="S54" s="37">
        <v>0</v>
      </c>
      <c r="T54" s="37">
        <v>0</v>
      </c>
    </row>
    <row r="55" spans="1:20" ht="30" x14ac:dyDescent="0.25">
      <c r="B55" s="38"/>
      <c r="C55" s="34" t="s">
        <v>42</v>
      </c>
      <c r="D55" s="39" t="s">
        <v>29</v>
      </c>
      <c r="E55" s="40">
        <f t="shared" si="4"/>
        <v>2945</v>
      </c>
      <c r="F55" s="37">
        <v>2600</v>
      </c>
      <c r="G55" s="37">
        <v>0</v>
      </c>
      <c r="H55" s="37">
        <v>345</v>
      </c>
      <c r="I55" s="40">
        <f t="shared" si="5"/>
        <v>3000</v>
      </c>
      <c r="J55" s="37">
        <v>2600</v>
      </c>
      <c r="K55" s="37">
        <v>0</v>
      </c>
      <c r="L55" s="37">
        <v>400</v>
      </c>
      <c r="M55" s="40">
        <f t="shared" si="6"/>
        <v>3000</v>
      </c>
      <c r="N55" s="37">
        <v>2600</v>
      </c>
      <c r="O55" s="37">
        <v>0</v>
      </c>
      <c r="P55" s="37">
        <v>400</v>
      </c>
      <c r="Q55" s="40">
        <f t="shared" si="7"/>
        <v>3000</v>
      </c>
      <c r="R55" s="37">
        <v>2600</v>
      </c>
      <c r="S55" s="37">
        <v>0</v>
      </c>
      <c r="T55" s="37">
        <v>400</v>
      </c>
    </row>
    <row r="56" spans="1:20" ht="15.75" x14ac:dyDescent="0.25">
      <c r="B56" s="30" t="s">
        <v>475</v>
      </c>
      <c r="C56" s="31"/>
      <c r="D56" s="31" t="s">
        <v>437</v>
      </c>
      <c r="E56" s="32">
        <f t="shared" ref="E56:E63" si="58">SUM(F56:H56)</f>
        <v>685</v>
      </c>
      <c r="F56" s="33">
        <f>SUM(F60:F63)</f>
        <v>685</v>
      </c>
      <c r="G56" s="33">
        <f t="shared" ref="G56:H56" si="59">SUM(G60:G63)</f>
        <v>0</v>
      </c>
      <c r="H56" s="33">
        <f t="shared" si="59"/>
        <v>0</v>
      </c>
      <c r="I56" s="32">
        <f t="shared" ref="I56:I63" si="60">SUM(J56:L56)</f>
        <v>1000</v>
      </c>
      <c r="J56" s="33">
        <f t="shared" ref="J56:T56" si="61">SUM(J60:J63)</f>
        <v>1000</v>
      </c>
      <c r="K56" s="33">
        <f t="shared" si="61"/>
        <v>0</v>
      </c>
      <c r="L56" s="33">
        <f t="shared" si="61"/>
        <v>0</v>
      </c>
      <c r="M56" s="32">
        <f t="shared" ref="M56:M63" si="62">SUM(N56:P56)</f>
        <v>1000</v>
      </c>
      <c r="N56" s="33">
        <f t="shared" si="61"/>
        <v>1000</v>
      </c>
      <c r="O56" s="33">
        <f t="shared" si="61"/>
        <v>0</v>
      </c>
      <c r="P56" s="33">
        <f t="shared" si="61"/>
        <v>0</v>
      </c>
      <c r="Q56" s="32">
        <f t="shared" ref="Q56:Q63" si="63">SUM(R56:T56)</f>
        <v>1000</v>
      </c>
      <c r="R56" s="33">
        <f t="shared" si="61"/>
        <v>1000</v>
      </c>
      <c r="S56" s="33">
        <f t="shared" si="61"/>
        <v>0</v>
      </c>
      <c r="T56" s="33">
        <f t="shared" si="61"/>
        <v>0</v>
      </c>
    </row>
    <row r="57" spans="1:20" s="6" customFormat="1" ht="15.75" x14ac:dyDescent="0.25">
      <c r="A57" s="8"/>
      <c r="B57" s="34"/>
      <c r="C57" s="34"/>
      <c r="D57" s="35" t="s">
        <v>151</v>
      </c>
      <c r="E57" s="36">
        <f t="shared" si="58"/>
        <v>13</v>
      </c>
      <c r="F57" s="36">
        <f>SUM(F58:F59)</f>
        <v>13</v>
      </c>
      <c r="G57" s="36">
        <f t="shared" ref="G57:H57" si="64">SUM(G58:G59)</f>
        <v>0</v>
      </c>
      <c r="H57" s="36">
        <f t="shared" si="64"/>
        <v>0</v>
      </c>
      <c r="I57" s="36">
        <f t="shared" si="60"/>
        <v>13</v>
      </c>
      <c r="J57" s="36">
        <f>SUM(J58:J59)</f>
        <v>13</v>
      </c>
      <c r="K57" s="36">
        <f t="shared" ref="K57:L57" si="65">SUM(K58:K59)</f>
        <v>0</v>
      </c>
      <c r="L57" s="36">
        <f t="shared" si="65"/>
        <v>0</v>
      </c>
      <c r="M57" s="36">
        <f t="shared" si="62"/>
        <v>13</v>
      </c>
      <c r="N57" s="36">
        <f>SUM(N58:N59)</f>
        <v>13</v>
      </c>
      <c r="O57" s="36">
        <f t="shared" ref="O57:P57" si="66">SUM(O58:O59)</f>
        <v>0</v>
      </c>
      <c r="P57" s="36">
        <f t="shared" si="66"/>
        <v>0</v>
      </c>
      <c r="Q57" s="36">
        <f t="shared" si="63"/>
        <v>13</v>
      </c>
      <c r="R57" s="36">
        <f>SUM(R58:R59)</f>
        <v>13</v>
      </c>
      <c r="S57" s="36">
        <f t="shared" ref="S57:T57" si="67">SUM(S58:S59)</f>
        <v>0</v>
      </c>
      <c r="T57" s="36">
        <f t="shared" si="67"/>
        <v>0</v>
      </c>
    </row>
    <row r="58" spans="1:20" s="6" customFormat="1" ht="15.75" x14ac:dyDescent="0.25">
      <c r="A58" s="8"/>
      <c r="B58" s="34"/>
      <c r="C58" s="34"/>
      <c r="D58" s="35" t="s">
        <v>152</v>
      </c>
      <c r="E58" s="36">
        <f t="shared" si="58"/>
        <v>8</v>
      </c>
      <c r="F58" s="37">
        <v>8</v>
      </c>
      <c r="G58" s="37">
        <v>0</v>
      </c>
      <c r="H58" s="37">
        <v>0</v>
      </c>
      <c r="I58" s="36">
        <f t="shared" si="60"/>
        <v>8</v>
      </c>
      <c r="J58" s="37">
        <v>8</v>
      </c>
      <c r="K58" s="37">
        <v>0</v>
      </c>
      <c r="L58" s="37">
        <v>0</v>
      </c>
      <c r="M58" s="36">
        <f t="shared" si="62"/>
        <v>8</v>
      </c>
      <c r="N58" s="37">
        <v>8</v>
      </c>
      <c r="O58" s="37">
        <v>0</v>
      </c>
      <c r="P58" s="37">
        <v>0</v>
      </c>
      <c r="Q58" s="36">
        <f t="shared" si="63"/>
        <v>8</v>
      </c>
      <c r="R58" s="37">
        <v>8</v>
      </c>
      <c r="S58" s="37">
        <v>0</v>
      </c>
      <c r="T58" s="37">
        <v>0</v>
      </c>
    </row>
    <row r="59" spans="1:20" s="6" customFormat="1" ht="15.75" x14ac:dyDescent="0.25">
      <c r="A59" s="8"/>
      <c r="B59" s="34"/>
      <c r="C59" s="34"/>
      <c r="D59" s="35" t="s">
        <v>153</v>
      </c>
      <c r="E59" s="36">
        <f t="shared" si="58"/>
        <v>5</v>
      </c>
      <c r="F59" s="37">
        <v>5</v>
      </c>
      <c r="G59" s="37">
        <v>0</v>
      </c>
      <c r="H59" s="37">
        <v>0</v>
      </c>
      <c r="I59" s="36">
        <f t="shared" si="60"/>
        <v>5</v>
      </c>
      <c r="J59" s="37">
        <v>5</v>
      </c>
      <c r="K59" s="37">
        <v>0</v>
      </c>
      <c r="L59" s="37">
        <v>0</v>
      </c>
      <c r="M59" s="36">
        <f t="shared" si="62"/>
        <v>5</v>
      </c>
      <c r="N59" s="37">
        <v>5</v>
      </c>
      <c r="O59" s="37">
        <v>0</v>
      </c>
      <c r="P59" s="37">
        <v>0</v>
      </c>
      <c r="Q59" s="36">
        <f t="shared" si="63"/>
        <v>5</v>
      </c>
      <c r="R59" s="37">
        <v>5</v>
      </c>
      <c r="S59" s="37">
        <v>0</v>
      </c>
      <c r="T59" s="37">
        <v>0</v>
      </c>
    </row>
    <row r="60" spans="1:20" ht="15.75" x14ac:dyDescent="0.25">
      <c r="B60" s="38"/>
      <c r="C60" s="34" t="s">
        <v>438</v>
      </c>
      <c r="D60" s="39" t="s">
        <v>428</v>
      </c>
      <c r="E60" s="40">
        <f t="shared" si="58"/>
        <v>150</v>
      </c>
      <c r="F60" s="37">
        <v>150</v>
      </c>
      <c r="G60" s="37">
        <v>0</v>
      </c>
      <c r="H60" s="37">
        <v>0</v>
      </c>
      <c r="I60" s="40">
        <f t="shared" si="60"/>
        <v>350</v>
      </c>
      <c r="J60" s="37">
        <v>350</v>
      </c>
      <c r="K60" s="37">
        <v>0</v>
      </c>
      <c r="L60" s="37">
        <v>0</v>
      </c>
      <c r="M60" s="40">
        <f t="shared" si="62"/>
        <v>350</v>
      </c>
      <c r="N60" s="37">
        <v>350</v>
      </c>
      <c r="O60" s="37">
        <v>0</v>
      </c>
      <c r="P60" s="37">
        <v>0</v>
      </c>
      <c r="Q60" s="40">
        <f t="shared" si="63"/>
        <v>350</v>
      </c>
      <c r="R60" s="37">
        <v>350</v>
      </c>
      <c r="S60" s="37">
        <v>0</v>
      </c>
      <c r="T60" s="37">
        <v>0</v>
      </c>
    </row>
    <row r="61" spans="1:20" ht="45" x14ac:dyDescent="0.25">
      <c r="B61" s="38"/>
      <c r="C61" s="34" t="s">
        <v>439</v>
      </c>
      <c r="D61" s="39" t="s">
        <v>429</v>
      </c>
      <c r="E61" s="40">
        <f t="shared" si="58"/>
        <v>68</v>
      </c>
      <c r="F61" s="37">
        <v>68</v>
      </c>
      <c r="G61" s="37"/>
      <c r="H61" s="37"/>
      <c r="I61" s="40">
        <f t="shared" si="60"/>
        <v>100</v>
      </c>
      <c r="J61" s="37">
        <v>100</v>
      </c>
      <c r="K61" s="37"/>
      <c r="L61" s="37"/>
      <c r="M61" s="40">
        <f t="shared" si="62"/>
        <v>100</v>
      </c>
      <c r="N61" s="37">
        <v>100</v>
      </c>
      <c r="O61" s="37"/>
      <c r="P61" s="37"/>
      <c r="Q61" s="40">
        <f t="shared" si="63"/>
        <v>100</v>
      </c>
      <c r="R61" s="37">
        <v>100</v>
      </c>
      <c r="S61" s="37"/>
      <c r="T61" s="37"/>
    </row>
    <row r="62" spans="1:20" ht="45" x14ac:dyDescent="0.25">
      <c r="B62" s="38"/>
      <c r="C62" s="34" t="s">
        <v>440</v>
      </c>
      <c r="D62" s="39" t="s">
        <v>430</v>
      </c>
      <c r="E62" s="40">
        <f t="shared" si="58"/>
        <v>67</v>
      </c>
      <c r="F62" s="37">
        <v>67</v>
      </c>
      <c r="G62" s="37">
        <v>0</v>
      </c>
      <c r="H62" s="37">
        <v>0</v>
      </c>
      <c r="I62" s="40">
        <f t="shared" si="60"/>
        <v>100</v>
      </c>
      <c r="J62" s="37">
        <v>100</v>
      </c>
      <c r="K62" s="37">
        <v>0</v>
      </c>
      <c r="L62" s="37">
        <v>0</v>
      </c>
      <c r="M62" s="40">
        <f t="shared" si="62"/>
        <v>100</v>
      </c>
      <c r="N62" s="37">
        <v>100</v>
      </c>
      <c r="O62" s="37">
        <v>0</v>
      </c>
      <c r="P62" s="37">
        <v>0</v>
      </c>
      <c r="Q62" s="40">
        <f t="shared" si="63"/>
        <v>100</v>
      </c>
      <c r="R62" s="37">
        <v>100</v>
      </c>
      <c r="S62" s="37">
        <v>0</v>
      </c>
      <c r="T62" s="37">
        <v>0</v>
      </c>
    </row>
    <row r="63" spans="1:20" ht="33.75" customHeight="1" x14ac:dyDescent="0.25">
      <c r="B63" s="38"/>
      <c r="C63" s="34" t="s">
        <v>441</v>
      </c>
      <c r="D63" s="39" t="s">
        <v>431</v>
      </c>
      <c r="E63" s="40">
        <f t="shared" si="58"/>
        <v>400</v>
      </c>
      <c r="F63" s="37">
        <v>400</v>
      </c>
      <c r="G63" s="37"/>
      <c r="H63" s="64"/>
      <c r="I63" s="40">
        <f t="shared" si="60"/>
        <v>450</v>
      </c>
      <c r="J63" s="37">
        <v>450</v>
      </c>
      <c r="K63" s="37"/>
      <c r="L63" s="37"/>
      <c r="M63" s="40">
        <f t="shared" si="62"/>
        <v>450</v>
      </c>
      <c r="N63" s="37">
        <v>450</v>
      </c>
      <c r="O63" s="37"/>
      <c r="P63" s="37"/>
      <c r="Q63" s="40">
        <f t="shared" si="63"/>
        <v>450</v>
      </c>
      <c r="R63" s="37">
        <v>450</v>
      </c>
      <c r="S63" s="37"/>
      <c r="T63" s="37"/>
    </row>
    <row r="64" spans="1:20" ht="20.25" x14ac:dyDescent="0.25">
      <c r="B64" s="16" t="s">
        <v>476</v>
      </c>
      <c r="C64" s="17"/>
      <c r="D64" s="18" t="s">
        <v>44</v>
      </c>
      <c r="E64" s="19">
        <f t="shared" si="4"/>
        <v>2783892</v>
      </c>
      <c r="F64" s="19">
        <f>F68+F74+F88+F106+F110</f>
        <v>2783892</v>
      </c>
      <c r="G64" s="19">
        <f>G68+G74+G88+G106+G110</f>
        <v>0</v>
      </c>
      <c r="H64" s="19">
        <f>H68+H74+H88+H106+H110</f>
        <v>0</v>
      </c>
      <c r="I64" s="19">
        <f t="shared" si="5"/>
        <v>3056700</v>
      </c>
      <c r="J64" s="19">
        <f>J68+J74+J88+J106+J110</f>
        <v>3056700</v>
      </c>
      <c r="K64" s="19">
        <f>K68+K74+K88+K106+K110</f>
        <v>0</v>
      </c>
      <c r="L64" s="19">
        <f>L68+L74+L88+L106+L110</f>
        <v>0</v>
      </c>
      <c r="M64" s="19">
        <f t="shared" si="6"/>
        <v>3125000</v>
      </c>
      <c r="N64" s="19">
        <f>N68+N74+N88+N106+N110</f>
        <v>3125000</v>
      </c>
      <c r="O64" s="19">
        <f>O68+O74+O88+O106+O110</f>
        <v>0</v>
      </c>
      <c r="P64" s="19">
        <f>P68+P74+P88+P106+P110</f>
        <v>0</v>
      </c>
      <c r="Q64" s="19">
        <f t="shared" si="7"/>
        <v>3210000</v>
      </c>
      <c r="R64" s="19">
        <f>R68+R74+R88+R106+R110</f>
        <v>3210000</v>
      </c>
      <c r="S64" s="19">
        <f>S68+S74+S88+S106+S110</f>
        <v>0</v>
      </c>
      <c r="T64" s="19">
        <f>T68+T74+T88+T106+T110</f>
        <v>0</v>
      </c>
    </row>
    <row r="65" spans="1:20" s="6" customFormat="1" ht="15.75" x14ac:dyDescent="0.25">
      <c r="A65" s="8"/>
      <c r="B65" s="34"/>
      <c r="C65" s="34"/>
      <c r="D65" s="35" t="s">
        <v>151</v>
      </c>
      <c r="E65" s="36">
        <f t="shared" si="4"/>
        <v>1021</v>
      </c>
      <c r="F65" s="36">
        <f>F69+F75+F89+F107+F111</f>
        <v>1021</v>
      </c>
      <c r="G65" s="36">
        <f t="shared" ref="G65:H67" si="68">G69+G75+G89+G107</f>
        <v>0</v>
      </c>
      <c r="H65" s="36">
        <f t="shared" si="68"/>
        <v>0</v>
      </c>
      <c r="I65" s="36">
        <f t="shared" si="5"/>
        <v>1021</v>
      </c>
      <c r="J65" s="36">
        <f>J69+J75+J89+J107+J111</f>
        <v>1021</v>
      </c>
      <c r="K65" s="36">
        <f t="shared" ref="K65:L67" si="69">K69+K75+K89+K107</f>
        <v>0</v>
      </c>
      <c r="L65" s="36">
        <f t="shared" si="69"/>
        <v>0</v>
      </c>
      <c r="M65" s="36">
        <f t="shared" si="6"/>
        <v>1021</v>
      </c>
      <c r="N65" s="36">
        <f>N69+N75+N89+N107+N111</f>
        <v>1021</v>
      </c>
      <c r="O65" s="36">
        <f t="shared" ref="O65:P67" si="70">O69+O75+O89+O107</f>
        <v>0</v>
      </c>
      <c r="P65" s="36">
        <f t="shared" si="70"/>
        <v>0</v>
      </c>
      <c r="Q65" s="36">
        <f t="shared" si="7"/>
        <v>1021</v>
      </c>
      <c r="R65" s="36">
        <f>R69+R75+R89+R107+R111</f>
        <v>1021</v>
      </c>
      <c r="S65" s="36">
        <f t="shared" ref="S65:T67" si="71">S69+S75+S89+S107</f>
        <v>0</v>
      </c>
      <c r="T65" s="36">
        <f t="shared" si="71"/>
        <v>0</v>
      </c>
    </row>
    <row r="66" spans="1:20" s="6" customFormat="1" ht="15.75" x14ac:dyDescent="0.25">
      <c r="A66" s="8"/>
      <c r="B66" s="34"/>
      <c r="C66" s="34"/>
      <c r="D66" s="35" t="s">
        <v>152</v>
      </c>
      <c r="E66" s="37">
        <f t="shared" si="4"/>
        <v>0</v>
      </c>
      <c r="F66" s="36">
        <f>F70+F76+F90+F108+F112</f>
        <v>0</v>
      </c>
      <c r="G66" s="37">
        <f t="shared" si="68"/>
        <v>0</v>
      </c>
      <c r="H66" s="37">
        <f t="shared" si="68"/>
        <v>0</v>
      </c>
      <c r="I66" s="37">
        <f t="shared" si="5"/>
        <v>0</v>
      </c>
      <c r="J66" s="36">
        <f>J70+J76+J90+J108+J112</f>
        <v>0</v>
      </c>
      <c r="K66" s="37">
        <f t="shared" si="69"/>
        <v>0</v>
      </c>
      <c r="L66" s="37">
        <f t="shared" si="69"/>
        <v>0</v>
      </c>
      <c r="M66" s="37">
        <f t="shared" si="6"/>
        <v>0</v>
      </c>
      <c r="N66" s="36">
        <f>N70+N76+N90+N108+N112</f>
        <v>0</v>
      </c>
      <c r="O66" s="37">
        <f t="shared" si="70"/>
        <v>0</v>
      </c>
      <c r="P66" s="37">
        <f t="shared" si="70"/>
        <v>0</v>
      </c>
      <c r="Q66" s="37">
        <f t="shared" si="7"/>
        <v>0</v>
      </c>
      <c r="R66" s="36">
        <f>R70+R76+R90+R108+R112</f>
        <v>0</v>
      </c>
      <c r="S66" s="37">
        <f t="shared" si="71"/>
        <v>0</v>
      </c>
      <c r="T66" s="37">
        <f t="shared" si="71"/>
        <v>0</v>
      </c>
    </row>
    <row r="67" spans="1:20" ht="19.5" x14ac:dyDescent="0.25">
      <c r="B67" s="25"/>
      <c r="C67" s="26"/>
      <c r="D67" s="35" t="s">
        <v>153</v>
      </c>
      <c r="E67" s="36">
        <f t="shared" si="4"/>
        <v>1021</v>
      </c>
      <c r="F67" s="36">
        <f>F71+F77+F91+F109+F113</f>
        <v>1021</v>
      </c>
      <c r="G67" s="36">
        <f t="shared" si="68"/>
        <v>0</v>
      </c>
      <c r="H67" s="36">
        <f t="shared" si="68"/>
        <v>0</v>
      </c>
      <c r="I67" s="36">
        <f t="shared" si="5"/>
        <v>1021</v>
      </c>
      <c r="J67" s="36">
        <f>J71+J77+J91+J109+J113</f>
        <v>1021</v>
      </c>
      <c r="K67" s="36">
        <f t="shared" si="69"/>
        <v>0</v>
      </c>
      <c r="L67" s="36">
        <f t="shared" si="69"/>
        <v>0</v>
      </c>
      <c r="M67" s="36">
        <f t="shared" si="6"/>
        <v>1021</v>
      </c>
      <c r="N67" s="36">
        <f>N71+N77+N91+N109+N113</f>
        <v>1021</v>
      </c>
      <c r="O67" s="36">
        <f t="shared" si="70"/>
        <v>0</v>
      </c>
      <c r="P67" s="36">
        <f t="shared" si="70"/>
        <v>0</v>
      </c>
      <c r="Q67" s="36">
        <f t="shared" si="7"/>
        <v>1021</v>
      </c>
      <c r="R67" s="36">
        <f>R71+R77+R91+R109+R113</f>
        <v>1021</v>
      </c>
      <c r="S67" s="36">
        <f t="shared" si="71"/>
        <v>0</v>
      </c>
      <c r="T67" s="36">
        <f t="shared" si="71"/>
        <v>0</v>
      </c>
    </row>
    <row r="68" spans="1:20" ht="15.75" x14ac:dyDescent="0.25">
      <c r="B68" s="30" t="s">
        <v>477</v>
      </c>
      <c r="C68" s="31"/>
      <c r="D68" s="31" t="s">
        <v>46</v>
      </c>
      <c r="E68" s="32">
        <f t="shared" si="4"/>
        <v>1925000</v>
      </c>
      <c r="F68" s="33">
        <f>SUM(F72:F73)</f>
        <v>1925000</v>
      </c>
      <c r="G68" s="33">
        <f t="shared" ref="G68:H68" si="72">SUM(G72:G73)</f>
        <v>0</v>
      </c>
      <c r="H68" s="33">
        <f t="shared" si="72"/>
        <v>0</v>
      </c>
      <c r="I68" s="32">
        <f t="shared" si="5"/>
        <v>2186310</v>
      </c>
      <c r="J68" s="33">
        <f>SUM(J72:J73)</f>
        <v>2186310</v>
      </c>
      <c r="K68" s="33">
        <f t="shared" ref="K68:L68" si="73">SUM(K72:K73)</f>
        <v>0</v>
      </c>
      <c r="L68" s="33">
        <f t="shared" si="73"/>
        <v>0</v>
      </c>
      <c r="M68" s="32">
        <f t="shared" si="6"/>
        <v>2237310</v>
      </c>
      <c r="N68" s="33">
        <f>SUM(N72:N73)</f>
        <v>2237310</v>
      </c>
      <c r="O68" s="33">
        <f t="shared" ref="O68:P68" si="74">SUM(O72:O73)</f>
        <v>0</v>
      </c>
      <c r="P68" s="33">
        <f t="shared" si="74"/>
        <v>0</v>
      </c>
      <c r="Q68" s="32">
        <f t="shared" si="7"/>
        <v>2314670</v>
      </c>
      <c r="R68" s="33">
        <f>SUM(R72:R73)</f>
        <v>2314670</v>
      </c>
      <c r="S68" s="33">
        <f t="shared" ref="S68:T68" si="75">SUM(S72:S73)</f>
        <v>0</v>
      </c>
      <c r="T68" s="33">
        <f t="shared" si="75"/>
        <v>0</v>
      </c>
    </row>
    <row r="69" spans="1:20" ht="18" x14ac:dyDescent="0.25">
      <c r="B69" s="41"/>
      <c r="C69" s="42"/>
      <c r="D69" s="43" t="s">
        <v>151</v>
      </c>
      <c r="E69" s="36">
        <f t="shared" si="4"/>
        <v>0</v>
      </c>
      <c r="F69" s="36">
        <f t="shared" ref="F69:P69" si="76">SUM(F70:F71)</f>
        <v>0</v>
      </c>
      <c r="G69" s="36">
        <f t="shared" si="76"/>
        <v>0</v>
      </c>
      <c r="H69" s="36">
        <f t="shared" si="76"/>
        <v>0</v>
      </c>
      <c r="I69" s="36">
        <f t="shared" si="5"/>
        <v>0</v>
      </c>
      <c r="J69" s="36">
        <f t="shared" si="76"/>
        <v>0</v>
      </c>
      <c r="K69" s="36">
        <f t="shared" si="76"/>
        <v>0</v>
      </c>
      <c r="L69" s="36">
        <f t="shared" si="76"/>
        <v>0</v>
      </c>
      <c r="M69" s="36">
        <f t="shared" si="6"/>
        <v>0</v>
      </c>
      <c r="N69" s="36">
        <f t="shared" si="76"/>
        <v>0</v>
      </c>
      <c r="O69" s="36">
        <f t="shared" si="76"/>
        <v>0</v>
      </c>
      <c r="P69" s="36">
        <f t="shared" si="76"/>
        <v>0</v>
      </c>
      <c r="Q69" s="36">
        <f t="shared" si="7"/>
        <v>0</v>
      </c>
      <c r="R69" s="36">
        <f t="shared" ref="R69:T69" si="77">SUM(R70:R71)</f>
        <v>0</v>
      </c>
      <c r="S69" s="36">
        <f t="shared" si="77"/>
        <v>0</v>
      </c>
      <c r="T69" s="36">
        <f t="shared" si="77"/>
        <v>0</v>
      </c>
    </row>
    <row r="70" spans="1:20" ht="18" x14ac:dyDescent="0.25">
      <c r="B70" s="41"/>
      <c r="C70" s="42"/>
      <c r="D70" s="44" t="s">
        <v>335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18" x14ac:dyDescent="0.25">
      <c r="B71" s="41"/>
      <c r="C71" s="42"/>
      <c r="D71" s="44" t="s">
        <v>155</v>
      </c>
      <c r="E71" s="37">
        <f t="shared" si="4"/>
        <v>0</v>
      </c>
      <c r="F71" s="37">
        <v>0</v>
      </c>
      <c r="G71" s="37">
        <v>0</v>
      </c>
      <c r="H71" s="37">
        <v>0</v>
      </c>
      <c r="I71" s="37">
        <f t="shared" si="5"/>
        <v>0</v>
      </c>
      <c r="J71" s="37">
        <v>0</v>
      </c>
      <c r="K71" s="37">
        <v>0</v>
      </c>
      <c r="L71" s="37">
        <v>0</v>
      </c>
      <c r="M71" s="37">
        <f t="shared" si="6"/>
        <v>0</v>
      </c>
      <c r="N71" s="37">
        <v>0</v>
      </c>
      <c r="O71" s="37">
        <v>0</v>
      </c>
      <c r="P71" s="37">
        <v>0</v>
      </c>
      <c r="Q71" s="37">
        <f t="shared" si="7"/>
        <v>0</v>
      </c>
      <c r="R71" s="37">
        <v>0</v>
      </c>
      <c r="S71" s="37">
        <v>0</v>
      </c>
      <c r="T71" s="37">
        <v>0</v>
      </c>
    </row>
    <row r="72" spans="1:20" ht="30" x14ac:dyDescent="0.25">
      <c r="B72" s="38"/>
      <c r="C72" s="34" t="s">
        <v>64</v>
      </c>
      <c r="D72" s="39" t="s">
        <v>47</v>
      </c>
      <c r="E72" s="40">
        <f t="shared" si="4"/>
        <v>1812000</v>
      </c>
      <c r="F72" s="37">
        <f>1830000-18000</f>
        <v>1812000</v>
      </c>
      <c r="G72" s="37">
        <v>0</v>
      </c>
      <c r="H72" s="37">
        <v>0</v>
      </c>
      <c r="I72" s="40">
        <f t="shared" si="5"/>
        <v>2071310</v>
      </c>
      <c r="J72" s="37">
        <v>2071310</v>
      </c>
      <c r="K72" s="37">
        <v>0</v>
      </c>
      <c r="L72" s="37">
        <v>0</v>
      </c>
      <c r="M72" s="40">
        <f t="shared" si="6"/>
        <v>2122310</v>
      </c>
      <c r="N72" s="37">
        <v>2122310</v>
      </c>
      <c r="O72" s="37">
        <v>0</v>
      </c>
      <c r="P72" s="37">
        <v>0</v>
      </c>
      <c r="Q72" s="40">
        <f t="shared" si="7"/>
        <v>2199670</v>
      </c>
      <c r="R72" s="37">
        <v>2199670</v>
      </c>
      <c r="S72" s="37">
        <v>0</v>
      </c>
      <c r="T72" s="37">
        <v>0</v>
      </c>
    </row>
    <row r="73" spans="1:20" ht="75" x14ac:dyDescent="0.25">
      <c r="B73" s="38"/>
      <c r="C73" s="34" t="s">
        <v>63</v>
      </c>
      <c r="D73" s="39" t="s">
        <v>156</v>
      </c>
      <c r="E73" s="40">
        <f t="shared" si="4"/>
        <v>113000</v>
      </c>
      <c r="F73" s="37">
        <f>113500-500</f>
        <v>113000</v>
      </c>
      <c r="G73" s="37">
        <v>0</v>
      </c>
      <c r="H73" s="37">
        <v>0</v>
      </c>
      <c r="I73" s="40">
        <f t="shared" si="5"/>
        <v>115000</v>
      </c>
      <c r="J73" s="37">
        <v>115000</v>
      </c>
      <c r="K73" s="37">
        <v>0</v>
      </c>
      <c r="L73" s="37">
        <v>0</v>
      </c>
      <c r="M73" s="40">
        <f t="shared" si="6"/>
        <v>115000</v>
      </c>
      <c r="N73" s="37">
        <v>115000</v>
      </c>
      <c r="O73" s="37">
        <v>0</v>
      </c>
      <c r="P73" s="37">
        <v>0</v>
      </c>
      <c r="Q73" s="40">
        <f t="shared" si="7"/>
        <v>115000</v>
      </c>
      <c r="R73" s="37">
        <v>115000</v>
      </c>
      <c r="S73" s="37">
        <v>0</v>
      </c>
      <c r="T73" s="37">
        <v>0</v>
      </c>
    </row>
    <row r="74" spans="1:20" ht="31.5" x14ac:dyDescent="0.25">
      <c r="B74" s="30" t="s">
        <v>478</v>
      </c>
      <c r="C74" s="31"/>
      <c r="D74" s="31" t="s">
        <v>49</v>
      </c>
      <c r="E74" s="32">
        <f t="shared" si="4"/>
        <v>770002</v>
      </c>
      <c r="F74" s="33">
        <f>F78+F79+F80+F81+F82+F84+F85+F86+F87</f>
        <v>770002</v>
      </c>
      <c r="G74" s="33">
        <f t="shared" ref="G74:H74" si="78">G78+G79+G80+G81+G82+G84+G85+G86+G87</f>
        <v>0</v>
      </c>
      <c r="H74" s="33">
        <f t="shared" si="78"/>
        <v>0</v>
      </c>
      <c r="I74" s="32">
        <f t="shared" si="5"/>
        <v>780000</v>
      </c>
      <c r="J74" s="33">
        <f>J78+J79+J80+J81+J82+J84+J85+J86+J87</f>
        <v>780000</v>
      </c>
      <c r="K74" s="33">
        <f t="shared" ref="K74:L74" si="79">K78+K79+K80+K81+K82+K84+K85+K86+K87</f>
        <v>0</v>
      </c>
      <c r="L74" s="33">
        <f t="shared" si="79"/>
        <v>0</v>
      </c>
      <c r="M74" s="32">
        <f t="shared" si="6"/>
        <v>794800</v>
      </c>
      <c r="N74" s="33">
        <f>N78+N79+N80+N81+N82+N84+N85+N86+N87</f>
        <v>794800</v>
      </c>
      <c r="O74" s="33">
        <f t="shared" ref="O74:P74" si="80">O78+O79+O80+O81+O82+O84+O85+O86+O87</f>
        <v>0</v>
      </c>
      <c r="P74" s="33">
        <f t="shared" si="80"/>
        <v>0</v>
      </c>
      <c r="Q74" s="32">
        <f t="shared" si="7"/>
        <v>800940</v>
      </c>
      <c r="R74" s="33">
        <f>R78+R79+R80+R81+R82+R84+R85+R86+R87</f>
        <v>800940</v>
      </c>
      <c r="S74" s="33">
        <f t="shared" ref="S74:T74" si="81">S78+S79+S80+S81+S82+S84+S85+S86+S87</f>
        <v>0</v>
      </c>
      <c r="T74" s="33">
        <f t="shared" si="81"/>
        <v>0</v>
      </c>
    </row>
    <row r="75" spans="1:20" ht="18" x14ac:dyDescent="0.25">
      <c r="B75" s="41"/>
      <c r="C75" s="42"/>
      <c r="D75" s="43" t="s">
        <v>151</v>
      </c>
      <c r="E75" s="36">
        <f t="shared" si="4"/>
        <v>484</v>
      </c>
      <c r="F75" s="36">
        <f t="shared" ref="F75:H75" si="82">SUM(F76:F77)</f>
        <v>484</v>
      </c>
      <c r="G75" s="36">
        <f t="shared" si="82"/>
        <v>0</v>
      </c>
      <c r="H75" s="36">
        <f t="shared" si="82"/>
        <v>0</v>
      </c>
      <c r="I75" s="36">
        <f t="shared" si="5"/>
        <v>484</v>
      </c>
      <c r="J75" s="36">
        <f t="shared" ref="J75:L75" si="83">SUM(J76:J77)</f>
        <v>484</v>
      </c>
      <c r="K75" s="36">
        <f t="shared" si="83"/>
        <v>0</v>
      </c>
      <c r="L75" s="36">
        <f t="shared" si="83"/>
        <v>0</v>
      </c>
      <c r="M75" s="36">
        <f t="shared" si="6"/>
        <v>484</v>
      </c>
      <c r="N75" s="36">
        <f t="shared" ref="N75:P75" si="84">SUM(N76:N77)</f>
        <v>484</v>
      </c>
      <c r="O75" s="36">
        <f t="shared" si="84"/>
        <v>0</v>
      </c>
      <c r="P75" s="36">
        <f t="shared" si="84"/>
        <v>0</v>
      </c>
      <c r="Q75" s="36">
        <f t="shared" si="7"/>
        <v>484</v>
      </c>
      <c r="R75" s="36">
        <f t="shared" ref="R75:T75" si="85">SUM(R76:R77)</f>
        <v>484</v>
      </c>
      <c r="S75" s="36">
        <f t="shared" si="85"/>
        <v>0</v>
      </c>
      <c r="T75" s="36">
        <f t="shared" si="85"/>
        <v>0</v>
      </c>
    </row>
    <row r="76" spans="1:20" ht="18" x14ac:dyDescent="0.25">
      <c r="B76" s="41"/>
      <c r="C76" s="42"/>
      <c r="D76" s="44" t="s">
        <v>335</v>
      </c>
      <c r="E76" s="37">
        <f t="shared" si="4"/>
        <v>0</v>
      </c>
      <c r="F76" s="37">
        <v>0</v>
      </c>
      <c r="G76" s="37">
        <v>0</v>
      </c>
      <c r="H76" s="37">
        <v>0</v>
      </c>
      <c r="I76" s="37">
        <f t="shared" si="5"/>
        <v>0</v>
      </c>
      <c r="J76" s="37">
        <v>0</v>
      </c>
      <c r="K76" s="37">
        <v>0</v>
      </c>
      <c r="L76" s="37">
        <v>0</v>
      </c>
      <c r="M76" s="37">
        <f t="shared" si="6"/>
        <v>0</v>
      </c>
      <c r="N76" s="37">
        <v>0</v>
      </c>
      <c r="O76" s="37">
        <v>0</v>
      </c>
      <c r="P76" s="37">
        <v>0</v>
      </c>
      <c r="Q76" s="37">
        <f t="shared" si="7"/>
        <v>0</v>
      </c>
      <c r="R76" s="37">
        <v>0</v>
      </c>
      <c r="S76" s="37">
        <v>0</v>
      </c>
      <c r="T76" s="37">
        <v>0</v>
      </c>
    </row>
    <row r="77" spans="1:20" ht="18" x14ac:dyDescent="0.25">
      <c r="B77" s="41"/>
      <c r="C77" s="42"/>
      <c r="D77" s="44" t="s">
        <v>155</v>
      </c>
      <c r="E77" s="36">
        <f t="shared" si="4"/>
        <v>484</v>
      </c>
      <c r="F77" s="37">
        <v>484</v>
      </c>
      <c r="G77" s="37">
        <v>0</v>
      </c>
      <c r="H77" s="37">
        <v>0</v>
      </c>
      <c r="I77" s="36">
        <f t="shared" si="5"/>
        <v>484</v>
      </c>
      <c r="J77" s="37">
        <v>484</v>
      </c>
      <c r="K77" s="37">
        <v>0</v>
      </c>
      <c r="L77" s="37">
        <v>0</v>
      </c>
      <c r="M77" s="36">
        <f t="shared" si="6"/>
        <v>484</v>
      </c>
      <c r="N77" s="37">
        <v>484</v>
      </c>
      <c r="O77" s="37">
        <v>0</v>
      </c>
      <c r="P77" s="37">
        <v>0</v>
      </c>
      <c r="Q77" s="36">
        <f t="shared" si="7"/>
        <v>484</v>
      </c>
      <c r="R77" s="37">
        <v>484</v>
      </c>
      <c r="S77" s="37">
        <v>0</v>
      </c>
      <c r="T77" s="37">
        <v>0</v>
      </c>
    </row>
    <row r="78" spans="1:20" ht="30" x14ac:dyDescent="0.25">
      <c r="B78" s="38"/>
      <c r="C78" s="34" t="s">
        <v>54</v>
      </c>
      <c r="D78" s="39" t="s">
        <v>50</v>
      </c>
      <c r="E78" s="36">
        <f t="shared" si="4"/>
        <v>345850</v>
      </c>
      <c r="F78" s="37">
        <f>275850+70000</f>
        <v>345850</v>
      </c>
      <c r="G78" s="37">
        <v>0</v>
      </c>
      <c r="H78" s="37">
        <v>0</v>
      </c>
      <c r="I78" s="36">
        <f t="shared" si="5"/>
        <v>350760</v>
      </c>
      <c r="J78" s="37">
        <v>350760</v>
      </c>
      <c r="K78" s="37">
        <v>0</v>
      </c>
      <c r="L78" s="37">
        <v>0</v>
      </c>
      <c r="M78" s="36">
        <f t="shared" si="6"/>
        <v>355000</v>
      </c>
      <c r="N78" s="37">
        <v>355000</v>
      </c>
      <c r="O78" s="37">
        <v>0</v>
      </c>
      <c r="P78" s="37">
        <v>0</v>
      </c>
      <c r="Q78" s="36">
        <f t="shared" si="7"/>
        <v>357000</v>
      </c>
      <c r="R78" s="37">
        <v>357000</v>
      </c>
      <c r="S78" s="37">
        <v>0</v>
      </c>
      <c r="T78" s="37">
        <v>0</v>
      </c>
    </row>
    <row r="79" spans="1:20" ht="15.75" x14ac:dyDescent="0.25">
      <c r="B79" s="38"/>
      <c r="C79" s="34" t="s">
        <v>55</v>
      </c>
      <c r="D79" s="39" t="s">
        <v>71</v>
      </c>
      <c r="E79" s="36">
        <f t="shared" si="4"/>
        <v>252302</v>
      </c>
      <c r="F79" s="37">
        <f>244600+7702</f>
        <v>252302</v>
      </c>
      <c r="G79" s="37">
        <v>0</v>
      </c>
      <c r="H79" s="37">
        <v>0</v>
      </c>
      <c r="I79" s="36">
        <f t="shared" si="5"/>
        <v>255400</v>
      </c>
      <c r="J79" s="37">
        <v>255400</v>
      </c>
      <c r="K79" s="37">
        <v>0</v>
      </c>
      <c r="L79" s="37">
        <v>0</v>
      </c>
      <c r="M79" s="36">
        <f t="shared" si="6"/>
        <v>258000</v>
      </c>
      <c r="N79" s="37">
        <v>258000</v>
      </c>
      <c r="O79" s="37">
        <v>0</v>
      </c>
      <c r="P79" s="37">
        <v>0</v>
      </c>
      <c r="Q79" s="36">
        <f t="shared" si="7"/>
        <v>260000</v>
      </c>
      <c r="R79" s="37">
        <v>260000</v>
      </c>
      <c r="S79" s="37">
        <v>0</v>
      </c>
      <c r="T79" s="37">
        <v>0</v>
      </c>
    </row>
    <row r="80" spans="1:20" ht="30" x14ac:dyDescent="0.25">
      <c r="B80" s="38"/>
      <c r="C80" s="34" t="s">
        <v>56</v>
      </c>
      <c r="D80" s="39" t="s">
        <v>70</v>
      </c>
      <c r="E80" s="36">
        <f t="shared" si="4"/>
        <v>126000</v>
      </c>
      <c r="F80" s="37">
        <v>126000</v>
      </c>
      <c r="G80" s="37">
        <v>0</v>
      </c>
      <c r="H80" s="37">
        <v>0</v>
      </c>
      <c r="I80" s="36">
        <f t="shared" si="5"/>
        <v>126000</v>
      </c>
      <c r="J80" s="37">
        <v>126000</v>
      </c>
      <c r="K80" s="37">
        <v>0</v>
      </c>
      <c r="L80" s="37">
        <v>0</v>
      </c>
      <c r="M80" s="36">
        <f t="shared" si="6"/>
        <v>127000</v>
      </c>
      <c r="N80" s="37">
        <v>127000</v>
      </c>
      <c r="O80" s="37">
        <v>0</v>
      </c>
      <c r="P80" s="37">
        <v>0</v>
      </c>
      <c r="Q80" s="36">
        <f t="shared" si="7"/>
        <v>128000</v>
      </c>
      <c r="R80" s="37">
        <v>128000</v>
      </c>
      <c r="S80" s="37">
        <v>0</v>
      </c>
      <c r="T80" s="37">
        <v>0</v>
      </c>
    </row>
    <row r="81" spans="1:20" ht="15.75" x14ac:dyDescent="0.25">
      <c r="B81" s="38"/>
      <c r="C81" s="34" t="s">
        <v>57</v>
      </c>
      <c r="D81" s="39" t="s">
        <v>69</v>
      </c>
      <c r="E81" s="36">
        <f t="shared" si="4"/>
        <v>510</v>
      </c>
      <c r="F81" s="37">
        <v>510</v>
      </c>
      <c r="G81" s="37">
        <v>0</v>
      </c>
      <c r="H81" s="37">
        <v>0</v>
      </c>
      <c r="I81" s="36">
        <f t="shared" si="5"/>
        <v>600</v>
      </c>
      <c r="J81" s="37">
        <v>600</v>
      </c>
      <c r="K81" s="37">
        <v>0</v>
      </c>
      <c r="L81" s="37">
        <v>0</v>
      </c>
      <c r="M81" s="36">
        <f t="shared" si="6"/>
        <v>700</v>
      </c>
      <c r="N81" s="37">
        <v>700</v>
      </c>
      <c r="O81" s="37">
        <v>0</v>
      </c>
      <c r="P81" s="37">
        <v>0</v>
      </c>
      <c r="Q81" s="36">
        <f t="shared" si="7"/>
        <v>700</v>
      </c>
      <c r="R81" s="37">
        <v>700</v>
      </c>
      <c r="S81" s="37">
        <v>0</v>
      </c>
      <c r="T81" s="37">
        <v>0</v>
      </c>
    </row>
    <row r="82" spans="1:20" ht="30" x14ac:dyDescent="0.25">
      <c r="B82" s="38"/>
      <c r="C82" s="34" t="s">
        <v>58</v>
      </c>
      <c r="D82" s="39" t="s">
        <v>51</v>
      </c>
      <c r="E82" s="36">
        <f t="shared" si="4"/>
        <v>23500</v>
      </c>
      <c r="F82" s="37">
        <v>23500</v>
      </c>
      <c r="G82" s="37">
        <v>0</v>
      </c>
      <c r="H82" s="37">
        <v>0</v>
      </c>
      <c r="I82" s="36">
        <f t="shared" si="5"/>
        <v>25000</v>
      </c>
      <c r="J82" s="37">
        <v>25000</v>
      </c>
      <c r="K82" s="37">
        <v>0</v>
      </c>
      <c r="L82" s="37">
        <v>0</v>
      </c>
      <c r="M82" s="36">
        <f t="shared" si="6"/>
        <v>31860</v>
      </c>
      <c r="N82" s="37">
        <f>32000-140</f>
        <v>31860</v>
      </c>
      <c r="O82" s="37">
        <v>0</v>
      </c>
      <c r="P82" s="37">
        <v>0</v>
      </c>
      <c r="Q82" s="36">
        <f t="shared" si="7"/>
        <v>33000</v>
      </c>
      <c r="R82" s="37">
        <v>33000</v>
      </c>
      <c r="S82" s="37">
        <v>0</v>
      </c>
      <c r="T82" s="37">
        <v>0</v>
      </c>
    </row>
    <row r="83" spans="1:20" ht="45.75" customHeight="1" x14ac:dyDescent="0.25">
      <c r="A83" s="91"/>
      <c r="B83" s="38"/>
      <c r="C83" s="34"/>
      <c r="D83" s="39" t="s">
        <v>571</v>
      </c>
      <c r="E83" s="36">
        <f t="shared" si="4"/>
        <v>23500</v>
      </c>
      <c r="F83" s="37">
        <v>23500</v>
      </c>
      <c r="G83" s="37">
        <v>0</v>
      </c>
      <c r="H83" s="37">
        <v>0</v>
      </c>
      <c r="I83" s="36">
        <f t="shared" si="5"/>
        <v>25000</v>
      </c>
      <c r="J83" s="37">
        <v>25000</v>
      </c>
      <c r="K83" s="37">
        <v>0</v>
      </c>
      <c r="L83" s="37">
        <v>0</v>
      </c>
      <c r="M83" s="36">
        <f t="shared" si="6"/>
        <v>0</v>
      </c>
      <c r="N83" s="37">
        <v>0</v>
      </c>
      <c r="O83" s="37">
        <v>0</v>
      </c>
      <c r="P83" s="37">
        <v>0</v>
      </c>
      <c r="Q83" s="36">
        <f t="shared" si="7"/>
        <v>0</v>
      </c>
      <c r="R83" s="37">
        <v>0</v>
      </c>
      <c r="S83" s="37">
        <v>0</v>
      </c>
      <c r="T83" s="37">
        <v>0</v>
      </c>
    </row>
    <row r="84" spans="1:20" ht="30" x14ac:dyDescent="0.25">
      <c r="B84" s="38"/>
      <c r="C84" s="34" t="s">
        <v>59</v>
      </c>
      <c r="D84" s="39" t="s">
        <v>68</v>
      </c>
      <c r="E84" s="36">
        <f t="shared" si="4"/>
        <v>13500</v>
      </c>
      <c r="F84" s="37">
        <v>13500</v>
      </c>
      <c r="G84" s="37">
        <v>0</v>
      </c>
      <c r="H84" s="37">
        <v>0</v>
      </c>
      <c r="I84" s="36">
        <f t="shared" si="5"/>
        <v>15000</v>
      </c>
      <c r="J84" s="37">
        <v>15000</v>
      </c>
      <c r="K84" s="37">
        <v>0</v>
      </c>
      <c r="L84" s="37">
        <v>0</v>
      </c>
      <c r="M84" s="36">
        <f t="shared" si="6"/>
        <v>15000</v>
      </c>
      <c r="N84" s="37">
        <v>15000</v>
      </c>
      <c r="O84" s="37">
        <v>0</v>
      </c>
      <c r="P84" s="37">
        <v>0</v>
      </c>
      <c r="Q84" s="36">
        <f t="shared" si="7"/>
        <v>15000</v>
      </c>
      <c r="R84" s="37">
        <v>15000</v>
      </c>
      <c r="S84" s="37">
        <v>0</v>
      </c>
      <c r="T84" s="37">
        <v>0</v>
      </c>
    </row>
    <row r="85" spans="1:20" ht="45" x14ac:dyDescent="0.25">
      <c r="B85" s="38"/>
      <c r="C85" s="34" t="s">
        <v>60</v>
      </c>
      <c r="D85" s="39" t="s">
        <v>67</v>
      </c>
      <c r="E85" s="36">
        <f t="shared" si="4"/>
        <v>1500</v>
      </c>
      <c r="F85" s="37">
        <v>1500</v>
      </c>
      <c r="G85" s="37">
        <v>0</v>
      </c>
      <c r="H85" s="37">
        <v>0</v>
      </c>
      <c r="I85" s="36">
        <f t="shared" si="5"/>
        <v>1500</v>
      </c>
      <c r="J85" s="37">
        <v>1500</v>
      </c>
      <c r="K85" s="37">
        <v>0</v>
      </c>
      <c r="L85" s="37">
        <v>0</v>
      </c>
      <c r="M85" s="36">
        <f t="shared" si="6"/>
        <v>1500</v>
      </c>
      <c r="N85" s="37">
        <v>1500</v>
      </c>
      <c r="O85" s="37">
        <v>0</v>
      </c>
      <c r="P85" s="37">
        <v>0</v>
      </c>
      <c r="Q85" s="36">
        <f t="shared" si="7"/>
        <v>1500</v>
      </c>
      <c r="R85" s="37">
        <v>1500</v>
      </c>
      <c r="S85" s="37">
        <v>0</v>
      </c>
      <c r="T85" s="37">
        <v>0</v>
      </c>
    </row>
    <row r="86" spans="1:20" ht="15.75" x14ac:dyDescent="0.25">
      <c r="B86" s="38"/>
      <c r="C86" s="34" t="s">
        <v>61</v>
      </c>
      <c r="D86" s="39" t="s">
        <v>52</v>
      </c>
      <c r="E86" s="36">
        <f t="shared" ref="E86:E155" si="86">SUM(F86:H86)</f>
        <v>5400</v>
      </c>
      <c r="F86" s="37">
        <v>5400</v>
      </c>
      <c r="G86" s="37">
        <v>0</v>
      </c>
      <c r="H86" s="37">
        <v>0</v>
      </c>
      <c r="I86" s="36">
        <f t="shared" ref="I86:I155" si="87">SUM(J86:L86)</f>
        <v>5400</v>
      </c>
      <c r="J86" s="37">
        <v>5400</v>
      </c>
      <c r="K86" s="37">
        <v>0</v>
      </c>
      <c r="L86" s="37">
        <v>0</v>
      </c>
      <c r="M86" s="36">
        <f t="shared" ref="M86:M155" si="88">SUM(N86:P86)</f>
        <v>5400</v>
      </c>
      <c r="N86" s="37">
        <v>5400</v>
      </c>
      <c r="O86" s="37">
        <v>0</v>
      </c>
      <c r="P86" s="37">
        <v>0</v>
      </c>
      <c r="Q86" s="36">
        <f t="shared" ref="Q86:Q155" si="89">SUM(R86:T86)</f>
        <v>5400</v>
      </c>
      <c r="R86" s="37">
        <v>5400</v>
      </c>
      <c r="S86" s="37">
        <v>0</v>
      </c>
      <c r="T86" s="37">
        <v>0</v>
      </c>
    </row>
    <row r="87" spans="1:20" ht="15.75" x14ac:dyDescent="0.25">
      <c r="B87" s="38"/>
      <c r="C87" s="34" t="s">
        <v>62</v>
      </c>
      <c r="D87" s="39" t="s">
        <v>53</v>
      </c>
      <c r="E87" s="36">
        <f t="shared" si="86"/>
        <v>1440</v>
      </c>
      <c r="F87" s="37">
        <f>340+1100</f>
        <v>1440</v>
      </c>
      <c r="G87" s="37">
        <v>0</v>
      </c>
      <c r="H87" s="37">
        <v>0</v>
      </c>
      <c r="I87" s="36">
        <f t="shared" si="87"/>
        <v>340</v>
      </c>
      <c r="J87" s="37">
        <v>340</v>
      </c>
      <c r="K87" s="37">
        <v>0</v>
      </c>
      <c r="L87" s="37">
        <v>0</v>
      </c>
      <c r="M87" s="36">
        <f t="shared" si="88"/>
        <v>340</v>
      </c>
      <c r="N87" s="37">
        <v>340</v>
      </c>
      <c r="O87" s="37">
        <v>0</v>
      </c>
      <c r="P87" s="37">
        <v>0</v>
      </c>
      <c r="Q87" s="36">
        <f t="shared" si="89"/>
        <v>340</v>
      </c>
      <c r="R87" s="37">
        <v>340</v>
      </c>
      <c r="S87" s="37">
        <v>0</v>
      </c>
      <c r="T87" s="37">
        <v>0</v>
      </c>
    </row>
    <row r="88" spans="1:20" ht="31.5" x14ac:dyDescent="0.25">
      <c r="B88" s="30" t="s">
        <v>479</v>
      </c>
      <c r="C88" s="31"/>
      <c r="D88" s="31" t="s">
        <v>66</v>
      </c>
      <c r="E88" s="32">
        <f t="shared" si="86"/>
        <v>35890</v>
      </c>
      <c r="F88" s="33">
        <f t="shared" ref="F88:P88" si="90">SUM(F92:F105)</f>
        <v>35890</v>
      </c>
      <c r="G88" s="33">
        <f t="shared" si="90"/>
        <v>0</v>
      </c>
      <c r="H88" s="33">
        <f t="shared" si="90"/>
        <v>0</v>
      </c>
      <c r="I88" s="32">
        <f t="shared" si="87"/>
        <v>37390</v>
      </c>
      <c r="J88" s="33">
        <f t="shared" ref="J88" si="91">SUM(J92:J105)</f>
        <v>37390</v>
      </c>
      <c r="K88" s="33">
        <f t="shared" si="90"/>
        <v>0</v>
      </c>
      <c r="L88" s="33">
        <f t="shared" si="90"/>
        <v>0</v>
      </c>
      <c r="M88" s="32">
        <f t="shared" si="88"/>
        <v>38890</v>
      </c>
      <c r="N88" s="33">
        <f t="shared" si="90"/>
        <v>38890</v>
      </c>
      <c r="O88" s="33">
        <f t="shared" si="90"/>
        <v>0</v>
      </c>
      <c r="P88" s="33">
        <f t="shared" si="90"/>
        <v>0</v>
      </c>
      <c r="Q88" s="32">
        <f t="shared" si="89"/>
        <v>40390</v>
      </c>
      <c r="R88" s="33">
        <f t="shared" ref="R88:T88" si="92">SUM(R92:R105)</f>
        <v>40390</v>
      </c>
      <c r="S88" s="33">
        <f t="shared" si="92"/>
        <v>0</v>
      </c>
      <c r="T88" s="33">
        <f t="shared" si="92"/>
        <v>0</v>
      </c>
    </row>
    <row r="89" spans="1:20" ht="18" x14ac:dyDescent="0.25">
      <c r="B89" s="41"/>
      <c r="C89" s="42"/>
      <c r="D89" s="43" t="s">
        <v>151</v>
      </c>
      <c r="E89" s="36">
        <f t="shared" si="86"/>
        <v>0</v>
      </c>
      <c r="F89" s="36">
        <f t="shared" ref="F89:H89" si="93">SUM(F90:F91)</f>
        <v>0</v>
      </c>
      <c r="G89" s="36">
        <f t="shared" si="93"/>
        <v>0</v>
      </c>
      <c r="H89" s="36">
        <f t="shared" si="93"/>
        <v>0</v>
      </c>
      <c r="I89" s="36">
        <f t="shared" si="87"/>
        <v>0</v>
      </c>
      <c r="J89" s="36">
        <f t="shared" ref="J89:L89" si="94">SUM(J90:J91)</f>
        <v>0</v>
      </c>
      <c r="K89" s="36">
        <f t="shared" si="94"/>
        <v>0</v>
      </c>
      <c r="L89" s="36">
        <f t="shared" si="94"/>
        <v>0</v>
      </c>
      <c r="M89" s="36">
        <f t="shared" si="88"/>
        <v>0</v>
      </c>
      <c r="N89" s="36">
        <f t="shared" ref="N89:P89" si="95">SUM(N90:N91)</f>
        <v>0</v>
      </c>
      <c r="O89" s="36">
        <f t="shared" si="95"/>
        <v>0</v>
      </c>
      <c r="P89" s="36">
        <f t="shared" si="95"/>
        <v>0</v>
      </c>
      <c r="Q89" s="36">
        <f t="shared" si="89"/>
        <v>0</v>
      </c>
      <c r="R89" s="36">
        <f t="shared" ref="R89:T89" si="96">SUM(R90:R91)</f>
        <v>0</v>
      </c>
      <c r="S89" s="36">
        <f t="shared" si="96"/>
        <v>0</v>
      </c>
      <c r="T89" s="36">
        <f t="shared" si="96"/>
        <v>0</v>
      </c>
    </row>
    <row r="90" spans="1:20" ht="18" x14ac:dyDescent="0.25">
      <c r="B90" s="41"/>
      <c r="C90" s="42"/>
      <c r="D90" s="44" t="s">
        <v>335</v>
      </c>
      <c r="E90" s="37">
        <f t="shared" si="86"/>
        <v>0</v>
      </c>
      <c r="F90" s="37">
        <v>0</v>
      </c>
      <c r="G90" s="37">
        <v>0</v>
      </c>
      <c r="H90" s="37">
        <v>0</v>
      </c>
      <c r="I90" s="37">
        <f t="shared" si="87"/>
        <v>0</v>
      </c>
      <c r="J90" s="37">
        <v>0</v>
      </c>
      <c r="K90" s="37">
        <v>0</v>
      </c>
      <c r="L90" s="37">
        <v>0</v>
      </c>
      <c r="M90" s="37">
        <f t="shared" si="88"/>
        <v>0</v>
      </c>
      <c r="N90" s="37">
        <v>0</v>
      </c>
      <c r="O90" s="37">
        <v>0</v>
      </c>
      <c r="P90" s="37">
        <v>0</v>
      </c>
      <c r="Q90" s="37">
        <f t="shared" si="89"/>
        <v>0</v>
      </c>
      <c r="R90" s="37">
        <v>0</v>
      </c>
      <c r="S90" s="37">
        <v>0</v>
      </c>
      <c r="T90" s="37">
        <v>0</v>
      </c>
    </row>
    <row r="91" spans="1:20" ht="18" x14ac:dyDescent="0.25">
      <c r="B91" s="41"/>
      <c r="C91" s="42"/>
      <c r="D91" s="44" t="s">
        <v>155</v>
      </c>
      <c r="E91" s="36">
        <f t="shared" si="86"/>
        <v>0</v>
      </c>
      <c r="F91" s="37">
        <v>0</v>
      </c>
      <c r="G91" s="37">
        <v>0</v>
      </c>
      <c r="H91" s="37">
        <v>0</v>
      </c>
      <c r="I91" s="36">
        <f t="shared" si="87"/>
        <v>0</v>
      </c>
      <c r="J91" s="37">
        <v>0</v>
      </c>
      <c r="K91" s="37">
        <v>0</v>
      </c>
      <c r="L91" s="37">
        <v>0</v>
      </c>
      <c r="M91" s="36">
        <f t="shared" si="88"/>
        <v>0</v>
      </c>
      <c r="N91" s="37">
        <v>0</v>
      </c>
      <c r="O91" s="37">
        <v>0</v>
      </c>
      <c r="P91" s="37">
        <v>0</v>
      </c>
      <c r="Q91" s="36">
        <f t="shared" si="89"/>
        <v>0</v>
      </c>
      <c r="R91" s="37">
        <v>0</v>
      </c>
      <c r="S91" s="37">
        <v>0</v>
      </c>
      <c r="T91" s="37">
        <v>0</v>
      </c>
    </row>
    <row r="92" spans="1:20" ht="30" x14ac:dyDescent="0.25">
      <c r="B92" s="38"/>
      <c r="C92" s="34" t="s">
        <v>72</v>
      </c>
      <c r="D92" s="39" t="s">
        <v>411</v>
      </c>
      <c r="E92" s="40">
        <f t="shared" si="86"/>
        <v>2000</v>
      </c>
      <c r="F92" s="45">
        <v>2000</v>
      </c>
      <c r="G92" s="45">
        <v>0</v>
      </c>
      <c r="H92" s="45">
        <v>0</v>
      </c>
      <c r="I92" s="40">
        <f t="shared" si="87"/>
        <v>1800</v>
      </c>
      <c r="J92" s="45">
        <v>1800</v>
      </c>
      <c r="K92" s="45">
        <v>0</v>
      </c>
      <c r="L92" s="45">
        <v>0</v>
      </c>
      <c r="M92" s="40">
        <f t="shared" si="88"/>
        <v>1800</v>
      </c>
      <c r="N92" s="45">
        <v>1800</v>
      </c>
      <c r="O92" s="45">
        <v>0</v>
      </c>
      <c r="P92" s="45">
        <v>0</v>
      </c>
      <c r="Q92" s="40">
        <f t="shared" si="89"/>
        <v>2100</v>
      </c>
      <c r="R92" s="45">
        <v>2100</v>
      </c>
      <c r="S92" s="45">
        <v>0</v>
      </c>
      <c r="T92" s="45">
        <v>0</v>
      </c>
    </row>
    <row r="93" spans="1:20" x14ac:dyDescent="0.25">
      <c r="B93" s="38"/>
      <c r="C93" s="34" t="s">
        <v>73</v>
      </c>
      <c r="D93" s="39" t="s">
        <v>373</v>
      </c>
      <c r="E93" s="40">
        <f t="shared" si="86"/>
        <v>2500</v>
      </c>
      <c r="F93" s="45">
        <v>2500</v>
      </c>
      <c r="G93" s="45">
        <v>0</v>
      </c>
      <c r="H93" s="45">
        <v>0</v>
      </c>
      <c r="I93" s="40">
        <f t="shared" si="87"/>
        <v>2871.2</v>
      </c>
      <c r="J93" s="45">
        <v>2871.2</v>
      </c>
      <c r="K93" s="45">
        <v>0</v>
      </c>
      <c r="L93" s="45">
        <v>0</v>
      </c>
      <c r="M93" s="40">
        <f t="shared" si="88"/>
        <v>2871.2</v>
      </c>
      <c r="N93" s="45">
        <v>2871.2</v>
      </c>
      <c r="O93" s="45">
        <v>0</v>
      </c>
      <c r="P93" s="45">
        <v>0</v>
      </c>
      <c r="Q93" s="40">
        <f t="shared" si="89"/>
        <v>2871.2</v>
      </c>
      <c r="R93" s="45">
        <v>2871.2</v>
      </c>
      <c r="S93" s="45">
        <v>0</v>
      </c>
      <c r="T93" s="45">
        <v>0</v>
      </c>
    </row>
    <row r="94" spans="1:20" x14ac:dyDescent="0.25">
      <c r="B94" s="38"/>
      <c r="C94" s="34" t="s">
        <v>74</v>
      </c>
      <c r="D94" s="39" t="s">
        <v>374</v>
      </c>
      <c r="E94" s="40">
        <f t="shared" si="86"/>
        <v>3500</v>
      </c>
      <c r="F94" s="45">
        <v>3500</v>
      </c>
      <c r="G94" s="45">
        <v>0</v>
      </c>
      <c r="H94" s="45">
        <v>0</v>
      </c>
      <c r="I94" s="40">
        <f t="shared" si="87"/>
        <v>3900</v>
      </c>
      <c r="J94" s="45">
        <v>3900</v>
      </c>
      <c r="K94" s="45">
        <v>0</v>
      </c>
      <c r="L94" s="45">
        <v>0</v>
      </c>
      <c r="M94" s="40">
        <f t="shared" si="88"/>
        <v>3900</v>
      </c>
      <c r="N94" s="45">
        <v>3900</v>
      </c>
      <c r="O94" s="45">
        <v>0</v>
      </c>
      <c r="P94" s="45">
        <v>0</v>
      </c>
      <c r="Q94" s="40">
        <f t="shared" si="89"/>
        <v>3900</v>
      </c>
      <c r="R94" s="45">
        <v>3900</v>
      </c>
      <c r="S94" s="45">
        <v>0</v>
      </c>
      <c r="T94" s="45">
        <v>0</v>
      </c>
    </row>
    <row r="95" spans="1:20" x14ac:dyDescent="0.25">
      <c r="B95" s="38"/>
      <c r="C95" s="34" t="s">
        <v>75</v>
      </c>
      <c r="D95" s="39" t="s">
        <v>375</v>
      </c>
      <c r="E95" s="40">
        <f t="shared" si="86"/>
        <v>40</v>
      </c>
      <c r="F95" s="45">
        <v>40</v>
      </c>
      <c r="G95" s="45">
        <v>0</v>
      </c>
      <c r="H95" s="45">
        <v>0</v>
      </c>
      <c r="I95" s="40">
        <f t="shared" si="87"/>
        <v>40</v>
      </c>
      <c r="J95" s="45">
        <v>40</v>
      </c>
      <c r="K95" s="45">
        <v>0</v>
      </c>
      <c r="L95" s="45">
        <v>0</v>
      </c>
      <c r="M95" s="40">
        <f t="shared" si="88"/>
        <v>40</v>
      </c>
      <c r="N95" s="45">
        <v>40</v>
      </c>
      <c r="O95" s="45">
        <v>0</v>
      </c>
      <c r="P95" s="45">
        <v>0</v>
      </c>
      <c r="Q95" s="40">
        <f t="shared" si="89"/>
        <v>40</v>
      </c>
      <c r="R95" s="45">
        <v>40</v>
      </c>
      <c r="S95" s="45">
        <v>0</v>
      </c>
      <c r="T95" s="45">
        <v>0</v>
      </c>
    </row>
    <row r="96" spans="1:20" x14ac:dyDescent="0.25">
      <c r="B96" s="38"/>
      <c r="C96" s="34" t="s">
        <v>76</v>
      </c>
      <c r="D96" s="39" t="s">
        <v>376</v>
      </c>
      <c r="E96" s="40">
        <f t="shared" si="86"/>
        <v>6500</v>
      </c>
      <c r="F96" s="45">
        <v>6500</v>
      </c>
      <c r="G96" s="45">
        <v>0</v>
      </c>
      <c r="H96" s="45">
        <v>0</v>
      </c>
      <c r="I96" s="40">
        <f t="shared" si="87"/>
        <v>6258.3</v>
      </c>
      <c r="J96" s="45">
        <v>6258.3</v>
      </c>
      <c r="K96" s="45">
        <v>0</v>
      </c>
      <c r="L96" s="45">
        <v>0</v>
      </c>
      <c r="M96" s="40">
        <f t="shared" si="88"/>
        <v>6458.3</v>
      </c>
      <c r="N96" s="45">
        <v>6458.3</v>
      </c>
      <c r="O96" s="45">
        <v>0</v>
      </c>
      <c r="P96" s="45">
        <v>0</v>
      </c>
      <c r="Q96" s="40">
        <f t="shared" si="89"/>
        <v>6758.3</v>
      </c>
      <c r="R96" s="45">
        <v>6758.3</v>
      </c>
      <c r="S96" s="45">
        <v>0</v>
      </c>
      <c r="T96" s="45">
        <v>0</v>
      </c>
    </row>
    <row r="97" spans="2:20" x14ac:dyDescent="0.25">
      <c r="B97" s="38"/>
      <c r="C97" s="34" t="s">
        <v>77</v>
      </c>
      <c r="D97" s="39" t="s">
        <v>377</v>
      </c>
      <c r="E97" s="40">
        <f t="shared" si="86"/>
        <v>5500</v>
      </c>
      <c r="F97" s="45">
        <v>5500</v>
      </c>
      <c r="G97" s="45">
        <v>0</v>
      </c>
      <c r="H97" s="45">
        <v>0</v>
      </c>
      <c r="I97" s="40">
        <f t="shared" si="87"/>
        <v>5278.9</v>
      </c>
      <c r="J97" s="45">
        <v>5278.9</v>
      </c>
      <c r="K97" s="45">
        <v>0</v>
      </c>
      <c r="L97" s="45">
        <v>0</v>
      </c>
      <c r="M97" s="40">
        <f t="shared" si="88"/>
        <v>5278.9</v>
      </c>
      <c r="N97" s="45">
        <v>5278.9</v>
      </c>
      <c r="O97" s="45">
        <v>0</v>
      </c>
      <c r="P97" s="45">
        <v>0</v>
      </c>
      <c r="Q97" s="40">
        <f t="shared" si="89"/>
        <v>5878.9</v>
      </c>
      <c r="R97" s="45">
        <v>5878.9</v>
      </c>
      <c r="S97" s="45">
        <v>0</v>
      </c>
      <c r="T97" s="45">
        <v>0</v>
      </c>
    </row>
    <row r="98" spans="2:20" x14ac:dyDescent="0.25">
      <c r="B98" s="38"/>
      <c r="C98" s="34" t="s">
        <v>78</v>
      </c>
      <c r="D98" s="39" t="s">
        <v>378</v>
      </c>
      <c r="E98" s="40">
        <f t="shared" si="86"/>
        <v>50</v>
      </c>
      <c r="F98" s="45">
        <v>50</v>
      </c>
      <c r="G98" s="45">
        <v>0</v>
      </c>
      <c r="H98" s="45">
        <v>0</v>
      </c>
      <c r="I98" s="40">
        <f t="shared" si="87"/>
        <v>48</v>
      </c>
      <c r="J98" s="45">
        <v>48</v>
      </c>
      <c r="K98" s="45">
        <v>0</v>
      </c>
      <c r="L98" s="45">
        <v>0</v>
      </c>
      <c r="M98" s="40">
        <f t="shared" si="88"/>
        <v>48</v>
      </c>
      <c r="N98" s="45">
        <v>48</v>
      </c>
      <c r="O98" s="45">
        <v>0</v>
      </c>
      <c r="P98" s="45">
        <v>0</v>
      </c>
      <c r="Q98" s="40">
        <f t="shared" si="89"/>
        <v>48</v>
      </c>
      <c r="R98" s="45">
        <v>48</v>
      </c>
      <c r="S98" s="45">
        <v>0</v>
      </c>
      <c r="T98" s="45">
        <v>0</v>
      </c>
    </row>
    <row r="99" spans="2:20" x14ac:dyDescent="0.25">
      <c r="B99" s="38"/>
      <c r="C99" s="34" t="s">
        <v>79</v>
      </c>
      <c r="D99" s="39" t="s">
        <v>379</v>
      </c>
      <c r="E99" s="40">
        <f t="shared" si="86"/>
        <v>380</v>
      </c>
      <c r="F99" s="45">
        <v>380</v>
      </c>
      <c r="G99" s="45">
        <v>0</v>
      </c>
      <c r="H99" s="45">
        <v>0</v>
      </c>
      <c r="I99" s="40">
        <f t="shared" si="87"/>
        <v>450</v>
      </c>
      <c r="J99" s="45">
        <v>450</v>
      </c>
      <c r="K99" s="45">
        <v>0</v>
      </c>
      <c r="L99" s="45">
        <v>0</v>
      </c>
      <c r="M99" s="40">
        <f t="shared" si="88"/>
        <v>450</v>
      </c>
      <c r="N99" s="45">
        <v>450</v>
      </c>
      <c r="O99" s="45">
        <v>0</v>
      </c>
      <c r="P99" s="45">
        <v>0</v>
      </c>
      <c r="Q99" s="40">
        <f t="shared" si="89"/>
        <v>450</v>
      </c>
      <c r="R99" s="45">
        <v>450</v>
      </c>
      <c r="S99" s="45">
        <v>0</v>
      </c>
      <c r="T99" s="45">
        <v>0</v>
      </c>
    </row>
    <row r="100" spans="2:20" x14ac:dyDescent="0.25">
      <c r="B100" s="38"/>
      <c r="C100" s="34" t="s">
        <v>80</v>
      </c>
      <c r="D100" s="39" t="s">
        <v>380</v>
      </c>
      <c r="E100" s="40">
        <f t="shared" si="86"/>
        <v>9200</v>
      </c>
      <c r="F100" s="45">
        <v>9200</v>
      </c>
      <c r="G100" s="45">
        <v>0</v>
      </c>
      <c r="H100" s="45">
        <v>0</v>
      </c>
      <c r="I100" s="40">
        <f t="shared" si="87"/>
        <v>9585</v>
      </c>
      <c r="J100" s="45">
        <v>9585</v>
      </c>
      <c r="K100" s="45">
        <v>0</v>
      </c>
      <c r="L100" s="45">
        <v>0</v>
      </c>
      <c r="M100" s="40">
        <f t="shared" si="88"/>
        <v>10085</v>
      </c>
      <c r="N100" s="45">
        <v>10085</v>
      </c>
      <c r="O100" s="45">
        <v>0</v>
      </c>
      <c r="P100" s="45">
        <v>0</v>
      </c>
      <c r="Q100" s="40">
        <f t="shared" si="89"/>
        <v>10085</v>
      </c>
      <c r="R100" s="45">
        <v>10085</v>
      </c>
      <c r="S100" s="45">
        <v>0</v>
      </c>
      <c r="T100" s="45">
        <v>0</v>
      </c>
    </row>
    <row r="101" spans="2:20" ht="30" x14ac:dyDescent="0.25">
      <c r="B101" s="38"/>
      <c r="C101" s="34" t="s">
        <v>81</v>
      </c>
      <c r="D101" s="39" t="s">
        <v>381</v>
      </c>
      <c r="E101" s="40">
        <f t="shared" si="86"/>
        <v>2700</v>
      </c>
      <c r="F101" s="45">
        <v>2700</v>
      </c>
      <c r="G101" s="45">
        <v>0</v>
      </c>
      <c r="H101" s="45">
        <v>0</v>
      </c>
      <c r="I101" s="40">
        <f t="shared" si="87"/>
        <v>2691.2</v>
      </c>
      <c r="J101" s="45">
        <v>2691.2</v>
      </c>
      <c r="K101" s="45">
        <v>0</v>
      </c>
      <c r="L101" s="45">
        <v>0</v>
      </c>
      <c r="M101" s="40">
        <f t="shared" si="88"/>
        <v>2991.2</v>
      </c>
      <c r="N101" s="45">
        <v>2991.2</v>
      </c>
      <c r="O101" s="45">
        <v>0</v>
      </c>
      <c r="P101" s="45">
        <v>0</v>
      </c>
      <c r="Q101" s="40">
        <f t="shared" si="89"/>
        <v>2991.2</v>
      </c>
      <c r="R101" s="45">
        <v>2991.2</v>
      </c>
      <c r="S101" s="45">
        <v>0</v>
      </c>
      <c r="T101" s="45">
        <v>0</v>
      </c>
    </row>
    <row r="102" spans="2:20" x14ac:dyDescent="0.25">
      <c r="B102" s="38"/>
      <c r="C102" s="34" t="s">
        <v>82</v>
      </c>
      <c r="D102" s="39" t="s">
        <v>382</v>
      </c>
      <c r="E102" s="40">
        <f t="shared" si="86"/>
        <v>900</v>
      </c>
      <c r="F102" s="45">
        <v>900</v>
      </c>
      <c r="G102" s="45">
        <v>0</v>
      </c>
      <c r="H102" s="45">
        <v>0</v>
      </c>
      <c r="I102" s="40">
        <f t="shared" si="87"/>
        <v>1683.4</v>
      </c>
      <c r="J102" s="45">
        <v>1683.4</v>
      </c>
      <c r="K102" s="45">
        <v>0</v>
      </c>
      <c r="L102" s="45">
        <v>0</v>
      </c>
      <c r="M102" s="40">
        <f t="shared" si="88"/>
        <v>1683.4</v>
      </c>
      <c r="N102" s="45">
        <v>1683.4</v>
      </c>
      <c r="O102" s="45">
        <v>0</v>
      </c>
      <c r="P102" s="45">
        <v>0</v>
      </c>
      <c r="Q102" s="40">
        <f t="shared" si="89"/>
        <v>1683.4</v>
      </c>
      <c r="R102" s="45">
        <v>1683.4</v>
      </c>
      <c r="S102" s="45">
        <v>0</v>
      </c>
      <c r="T102" s="45">
        <v>0</v>
      </c>
    </row>
    <row r="103" spans="2:20" ht="30" x14ac:dyDescent="0.25">
      <c r="B103" s="38"/>
      <c r="C103" s="34" t="s">
        <v>83</v>
      </c>
      <c r="D103" s="39" t="s">
        <v>383</v>
      </c>
      <c r="E103" s="40">
        <f t="shared" si="86"/>
        <v>2100</v>
      </c>
      <c r="F103" s="45">
        <v>2100</v>
      </c>
      <c r="G103" s="45">
        <v>0</v>
      </c>
      <c r="H103" s="45">
        <v>0</v>
      </c>
      <c r="I103" s="40">
        <f t="shared" si="87"/>
        <v>2276.5</v>
      </c>
      <c r="J103" s="45">
        <v>2276.5</v>
      </c>
      <c r="K103" s="45">
        <v>0</v>
      </c>
      <c r="L103" s="45">
        <v>0</v>
      </c>
      <c r="M103" s="40">
        <f t="shared" si="88"/>
        <v>2648.7</v>
      </c>
      <c r="N103" s="45">
        <v>2648.7</v>
      </c>
      <c r="O103" s="45">
        <v>0</v>
      </c>
      <c r="P103" s="45">
        <v>0</v>
      </c>
      <c r="Q103" s="40">
        <f t="shared" si="89"/>
        <v>2648.7</v>
      </c>
      <c r="R103" s="45">
        <v>2648.7</v>
      </c>
      <c r="S103" s="45">
        <v>0</v>
      </c>
      <c r="T103" s="45">
        <v>0</v>
      </c>
    </row>
    <row r="104" spans="2:20" ht="45" x14ac:dyDescent="0.25">
      <c r="B104" s="38"/>
      <c r="C104" s="34" t="s">
        <v>84</v>
      </c>
      <c r="D104" s="39" t="s">
        <v>384</v>
      </c>
      <c r="E104" s="40">
        <f t="shared" si="86"/>
        <v>260</v>
      </c>
      <c r="F104" s="45">
        <v>260</v>
      </c>
      <c r="G104" s="45">
        <v>0</v>
      </c>
      <c r="H104" s="45">
        <v>0</v>
      </c>
      <c r="I104" s="40">
        <f t="shared" si="87"/>
        <v>252</v>
      </c>
      <c r="J104" s="45">
        <v>252</v>
      </c>
      <c r="K104" s="45">
        <v>0</v>
      </c>
      <c r="L104" s="45">
        <v>0</v>
      </c>
      <c r="M104" s="40">
        <f t="shared" si="88"/>
        <v>252</v>
      </c>
      <c r="N104" s="45">
        <v>252</v>
      </c>
      <c r="O104" s="45">
        <v>0</v>
      </c>
      <c r="P104" s="45">
        <v>0</v>
      </c>
      <c r="Q104" s="40">
        <f t="shared" si="89"/>
        <v>552</v>
      </c>
      <c r="R104" s="45">
        <v>552</v>
      </c>
      <c r="S104" s="45">
        <v>0</v>
      </c>
      <c r="T104" s="45">
        <v>0</v>
      </c>
    </row>
    <row r="105" spans="2:20" ht="45" x14ac:dyDescent="0.25">
      <c r="B105" s="38"/>
      <c r="C105" s="34" t="s">
        <v>85</v>
      </c>
      <c r="D105" s="39" t="s">
        <v>385</v>
      </c>
      <c r="E105" s="40">
        <f t="shared" si="86"/>
        <v>260</v>
      </c>
      <c r="F105" s="45">
        <v>260</v>
      </c>
      <c r="G105" s="45">
        <v>0</v>
      </c>
      <c r="H105" s="45">
        <v>0</v>
      </c>
      <c r="I105" s="40">
        <f t="shared" si="87"/>
        <v>255.5</v>
      </c>
      <c r="J105" s="45">
        <v>255.5</v>
      </c>
      <c r="K105" s="45">
        <v>0</v>
      </c>
      <c r="L105" s="45">
        <v>0</v>
      </c>
      <c r="M105" s="40">
        <f t="shared" si="88"/>
        <v>383.3</v>
      </c>
      <c r="N105" s="45">
        <v>383.3</v>
      </c>
      <c r="O105" s="45">
        <v>0</v>
      </c>
      <c r="P105" s="45">
        <v>0</v>
      </c>
      <c r="Q105" s="40">
        <f t="shared" si="89"/>
        <v>383.3</v>
      </c>
      <c r="R105" s="45">
        <v>383.3</v>
      </c>
      <c r="S105" s="45">
        <v>0</v>
      </c>
      <c r="T105" s="45">
        <v>0</v>
      </c>
    </row>
    <row r="106" spans="2:20" ht="31.5" x14ac:dyDescent="0.25">
      <c r="B106" s="30" t="s">
        <v>480</v>
      </c>
      <c r="C106" s="31"/>
      <c r="D106" s="31" t="s">
        <v>150</v>
      </c>
      <c r="E106" s="32">
        <f t="shared" si="86"/>
        <v>46500</v>
      </c>
      <c r="F106" s="33">
        <v>46500</v>
      </c>
      <c r="G106" s="33">
        <v>0</v>
      </c>
      <c r="H106" s="33">
        <v>0</v>
      </c>
      <c r="I106" s="32">
        <f t="shared" si="87"/>
        <v>46500</v>
      </c>
      <c r="J106" s="33">
        <v>46500</v>
      </c>
      <c r="K106" s="33">
        <v>0</v>
      </c>
      <c r="L106" s="33">
        <v>0</v>
      </c>
      <c r="M106" s="32">
        <f t="shared" si="88"/>
        <v>47500</v>
      </c>
      <c r="N106" s="33">
        <v>47500</v>
      </c>
      <c r="O106" s="33">
        <v>0</v>
      </c>
      <c r="P106" s="33">
        <v>0</v>
      </c>
      <c r="Q106" s="32">
        <f t="shared" si="89"/>
        <v>47500</v>
      </c>
      <c r="R106" s="33">
        <v>47500</v>
      </c>
      <c r="S106" s="33">
        <v>0</v>
      </c>
      <c r="T106" s="33">
        <v>0</v>
      </c>
    </row>
    <row r="107" spans="2:20" ht="18" x14ac:dyDescent="0.25">
      <c r="B107" s="41"/>
      <c r="C107" s="42"/>
      <c r="D107" s="43" t="s">
        <v>151</v>
      </c>
      <c r="E107" s="36">
        <f t="shared" si="86"/>
        <v>0</v>
      </c>
      <c r="F107" s="36">
        <f t="shared" ref="F107:H107" si="97">SUM(F108:F109)</f>
        <v>0</v>
      </c>
      <c r="G107" s="36">
        <f t="shared" si="97"/>
        <v>0</v>
      </c>
      <c r="H107" s="36">
        <f t="shared" si="97"/>
        <v>0</v>
      </c>
      <c r="I107" s="36">
        <f t="shared" si="87"/>
        <v>0</v>
      </c>
      <c r="J107" s="36">
        <f t="shared" ref="J107:L107" si="98">SUM(J108:J109)</f>
        <v>0</v>
      </c>
      <c r="K107" s="36">
        <f t="shared" si="98"/>
        <v>0</v>
      </c>
      <c r="L107" s="36">
        <f t="shared" si="98"/>
        <v>0</v>
      </c>
      <c r="M107" s="36">
        <f t="shared" si="88"/>
        <v>0</v>
      </c>
      <c r="N107" s="36">
        <f t="shared" ref="N107:P107" si="99">SUM(N108:N109)</f>
        <v>0</v>
      </c>
      <c r="O107" s="36">
        <f t="shared" si="99"/>
        <v>0</v>
      </c>
      <c r="P107" s="36">
        <f t="shared" si="99"/>
        <v>0</v>
      </c>
      <c r="Q107" s="36">
        <f t="shared" si="89"/>
        <v>0</v>
      </c>
      <c r="R107" s="36">
        <f t="shared" ref="R107:T107" si="100">SUM(R108:R109)</f>
        <v>0</v>
      </c>
      <c r="S107" s="36">
        <f t="shared" si="100"/>
        <v>0</v>
      </c>
      <c r="T107" s="36">
        <f t="shared" si="100"/>
        <v>0</v>
      </c>
    </row>
    <row r="108" spans="2:20" ht="18" x14ac:dyDescent="0.25">
      <c r="B108" s="41"/>
      <c r="C108" s="42"/>
      <c r="D108" s="44" t="s">
        <v>335</v>
      </c>
      <c r="E108" s="37">
        <f t="shared" si="86"/>
        <v>0</v>
      </c>
      <c r="F108" s="37">
        <v>0</v>
      </c>
      <c r="G108" s="37">
        <v>0</v>
      </c>
      <c r="H108" s="37">
        <v>0</v>
      </c>
      <c r="I108" s="37">
        <f t="shared" si="87"/>
        <v>0</v>
      </c>
      <c r="J108" s="37">
        <v>0</v>
      </c>
      <c r="K108" s="37">
        <v>0</v>
      </c>
      <c r="L108" s="37">
        <v>0</v>
      </c>
      <c r="M108" s="37">
        <f t="shared" si="88"/>
        <v>0</v>
      </c>
      <c r="N108" s="37">
        <v>0</v>
      </c>
      <c r="O108" s="37">
        <v>0</v>
      </c>
      <c r="P108" s="37">
        <v>0</v>
      </c>
      <c r="Q108" s="37">
        <f t="shared" si="89"/>
        <v>0</v>
      </c>
      <c r="R108" s="37">
        <v>0</v>
      </c>
      <c r="S108" s="37">
        <v>0</v>
      </c>
      <c r="T108" s="37">
        <v>0</v>
      </c>
    </row>
    <row r="109" spans="2:20" ht="18" x14ac:dyDescent="0.25">
      <c r="B109" s="41"/>
      <c r="C109" s="42"/>
      <c r="D109" s="44" t="s">
        <v>155</v>
      </c>
      <c r="E109" s="36">
        <f t="shared" si="86"/>
        <v>0</v>
      </c>
      <c r="F109" s="37">
        <v>0</v>
      </c>
      <c r="G109" s="37">
        <v>0</v>
      </c>
      <c r="H109" s="37">
        <v>0</v>
      </c>
      <c r="I109" s="36">
        <f t="shared" si="87"/>
        <v>0</v>
      </c>
      <c r="J109" s="37">
        <v>0</v>
      </c>
      <c r="K109" s="37">
        <v>0</v>
      </c>
      <c r="L109" s="37">
        <v>0</v>
      </c>
      <c r="M109" s="36">
        <f t="shared" si="88"/>
        <v>0</v>
      </c>
      <c r="N109" s="37">
        <v>0</v>
      </c>
      <c r="O109" s="37">
        <v>0</v>
      </c>
      <c r="P109" s="37">
        <v>0</v>
      </c>
      <c r="Q109" s="36">
        <f t="shared" si="89"/>
        <v>0</v>
      </c>
      <c r="R109" s="37">
        <v>0</v>
      </c>
      <c r="S109" s="37">
        <v>0</v>
      </c>
      <c r="T109" s="37">
        <v>0</v>
      </c>
    </row>
    <row r="110" spans="2:20" ht="47.25" x14ac:dyDescent="0.25">
      <c r="B110" s="30" t="s">
        <v>473</v>
      </c>
      <c r="C110" s="31"/>
      <c r="D110" s="31" t="s">
        <v>339</v>
      </c>
      <c r="E110" s="32">
        <f t="shared" si="86"/>
        <v>6500</v>
      </c>
      <c r="F110" s="33">
        <v>6500</v>
      </c>
      <c r="G110" s="33">
        <v>0</v>
      </c>
      <c r="H110" s="33">
        <v>0</v>
      </c>
      <c r="I110" s="32">
        <f t="shared" si="87"/>
        <v>6500</v>
      </c>
      <c r="J110" s="33">
        <v>6500</v>
      </c>
      <c r="K110" s="33">
        <v>0</v>
      </c>
      <c r="L110" s="33">
        <v>0</v>
      </c>
      <c r="M110" s="32">
        <f t="shared" si="88"/>
        <v>6500</v>
      </c>
      <c r="N110" s="33">
        <v>6500</v>
      </c>
      <c r="O110" s="33">
        <v>0</v>
      </c>
      <c r="P110" s="33">
        <v>0</v>
      </c>
      <c r="Q110" s="32">
        <f t="shared" si="89"/>
        <v>6500</v>
      </c>
      <c r="R110" s="33">
        <v>6500</v>
      </c>
      <c r="S110" s="33">
        <v>0</v>
      </c>
      <c r="T110" s="33">
        <v>0</v>
      </c>
    </row>
    <row r="111" spans="2:20" ht="18" x14ac:dyDescent="0.25">
      <c r="B111" s="46"/>
      <c r="C111" s="47"/>
      <c r="D111" s="48" t="s">
        <v>151</v>
      </c>
      <c r="E111" s="49">
        <f t="shared" si="86"/>
        <v>537</v>
      </c>
      <c r="F111" s="49">
        <f t="shared" ref="F111:H111" si="101">SUM(F112:F113)</f>
        <v>537</v>
      </c>
      <c r="G111" s="49">
        <f t="shared" si="101"/>
        <v>0</v>
      </c>
      <c r="H111" s="49">
        <f t="shared" si="101"/>
        <v>0</v>
      </c>
      <c r="I111" s="49">
        <f t="shared" si="87"/>
        <v>537</v>
      </c>
      <c r="J111" s="49">
        <f t="shared" ref="J111:L111" si="102">SUM(J112:J113)</f>
        <v>537</v>
      </c>
      <c r="K111" s="49">
        <f t="shared" si="102"/>
        <v>0</v>
      </c>
      <c r="L111" s="49">
        <f t="shared" si="102"/>
        <v>0</v>
      </c>
      <c r="M111" s="49">
        <f t="shared" si="88"/>
        <v>537</v>
      </c>
      <c r="N111" s="49">
        <f t="shared" ref="N111:P111" si="103">SUM(N112:N113)</f>
        <v>537</v>
      </c>
      <c r="O111" s="49">
        <f t="shared" si="103"/>
        <v>0</v>
      </c>
      <c r="P111" s="49">
        <f t="shared" si="103"/>
        <v>0</v>
      </c>
      <c r="Q111" s="49">
        <f t="shared" si="89"/>
        <v>537</v>
      </c>
      <c r="R111" s="49">
        <f t="shared" ref="R111:T111" si="104">SUM(R112:R113)</f>
        <v>537</v>
      </c>
      <c r="S111" s="49">
        <f t="shared" si="104"/>
        <v>0</v>
      </c>
      <c r="T111" s="49">
        <f t="shared" si="104"/>
        <v>0</v>
      </c>
    </row>
    <row r="112" spans="2:20" ht="18" x14ac:dyDescent="0.25">
      <c r="B112" s="46"/>
      <c r="C112" s="47"/>
      <c r="D112" s="50" t="s">
        <v>335</v>
      </c>
      <c r="E112" s="51">
        <f t="shared" si="86"/>
        <v>0</v>
      </c>
      <c r="F112" s="51">
        <v>0</v>
      </c>
      <c r="G112" s="51">
        <v>0</v>
      </c>
      <c r="H112" s="51">
        <v>0</v>
      </c>
      <c r="I112" s="51">
        <f t="shared" si="87"/>
        <v>0</v>
      </c>
      <c r="J112" s="51">
        <v>0</v>
      </c>
      <c r="K112" s="51">
        <v>0</v>
      </c>
      <c r="L112" s="51">
        <v>0</v>
      </c>
      <c r="M112" s="51">
        <f t="shared" si="88"/>
        <v>0</v>
      </c>
      <c r="N112" s="51">
        <v>0</v>
      </c>
      <c r="O112" s="51">
        <v>0</v>
      </c>
      <c r="P112" s="51">
        <v>0</v>
      </c>
      <c r="Q112" s="51">
        <f t="shared" si="89"/>
        <v>0</v>
      </c>
      <c r="R112" s="51">
        <v>0</v>
      </c>
      <c r="S112" s="51">
        <v>0</v>
      </c>
      <c r="T112" s="51">
        <v>0</v>
      </c>
    </row>
    <row r="113" spans="1:20" ht="18" x14ac:dyDescent="0.25">
      <c r="B113" s="46"/>
      <c r="C113" s="47"/>
      <c r="D113" s="50" t="s">
        <v>155</v>
      </c>
      <c r="E113" s="49">
        <f t="shared" si="86"/>
        <v>537</v>
      </c>
      <c r="F113" s="51">
        <v>537</v>
      </c>
      <c r="G113" s="51">
        <v>0</v>
      </c>
      <c r="H113" s="51">
        <v>0</v>
      </c>
      <c r="I113" s="49">
        <f t="shared" si="87"/>
        <v>537</v>
      </c>
      <c r="J113" s="51">
        <v>537</v>
      </c>
      <c r="K113" s="51">
        <v>0</v>
      </c>
      <c r="L113" s="51">
        <v>0</v>
      </c>
      <c r="M113" s="49">
        <f t="shared" si="88"/>
        <v>537</v>
      </c>
      <c r="N113" s="51">
        <v>537</v>
      </c>
      <c r="O113" s="51">
        <v>0</v>
      </c>
      <c r="P113" s="51">
        <v>0</v>
      </c>
      <c r="Q113" s="49">
        <f t="shared" si="89"/>
        <v>537</v>
      </c>
      <c r="R113" s="51">
        <v>537</v>
      </c>
      <c r="S113" s="51">
        <v>0</v>
      </c>
      <c r="T113" s="51">
        <v>0</v>
      </c>
    </row>
    <row r="114" spans="1:20" ht="40.5" x14ac:dyDescent="0.25">
      <c r="B114" s="16" t="s">
        <v>481</v>
      </c>
      <c r="C114" s="17"/>
      <c r="D114" s="18" t="s">
        <v>87</v>
      </c>
      <c r="E114" s="19">
        <f t="shared" si="86"/>
        <v>1044565</v>
      </c>
      <c r="F114" s="19">
        <f t="shared" ref="F114:H117" si="105">F118+F122+F236+F332</f>
        <v>1044565</v>
      </c>
      <c r="G114" s="19">
        <f t="shared" si="105"/>
        <v>0</v>
      </c>
      <c r="H114" s="19">
        <f t="shared" si="105"/>
        <v>0</v>
      </c>
      <c r="I114" s="19">
        <f t="shared" si="87"/>
        <v>1047242</v>
      </c>
      <c r="J114" s="19">
        <f t="shared" ref="J114:L117" si="106">J118+J122+J236+J332</f>
        <v>1047242</v>
      </c>
      <c r="K114" s="19">
        <f t="shared" si="106"/>
        <v>0</v>
      </c>
      <c r="L114" s="19">
        <f t="shared" si="106"/>
        <v>0</v>
      </c>
      <c r="M114" s="19">
        <f t="shared" si="88"/>
        <v>1079802</v>
      </c>
      <c r="N114" s="19">
        <f t="shared" ref="N114" si="107">N118+N122+N236+N332</f>
        <v>1079802</v>
      </c>
      <c r="O114" s="19">
        <f t="shared" ref="O114:P117" si="108">O118+O122+O236+O332</f>
        <v>0</v>
      </c>
      <c r="P114" s="19">
        <f t="shared" si="108"/>
        <v>0</v>
      </c>
      <c r="Q114" s="19">
        <f t="shared" si="89"/>
        <v>1094802</v>
      </c>
      <c r="R114" s="19">
        <f t="shared" ref="R114" si="109">R118+R122+R236+R332</f>
        <v>1094802</v>
      </c>
      <c r="S114" s="19">
        <f t="shared" ref="S114:T117" si="110">S118+S122+S236+S332</f>
        <v>0</v>
      </c>
      <c r="T114" s="19">
        <f t="shared" si="110"/>
        <v>0</v>
      </c>
    </row>
    <row r="115" spans="1:20" s="5" customFormat="1" ht="20.25" x14ac:dyDescent="0.25">
      <c r="A115" s="13"/>
      <c r="B115" s="25"/>
      <c r="C115" s="26"/>
      <c r="D115" s="22" t="s">
        <v>151</v>
      </c>
      <c r="E115" s="52">
        <f t="shared" si="86"/>
        <v>3728</v>
      </c>
      <c r="F115" s="52">
        <f t="shared" si="105"/>
        <v>3728</v>
      </c>
      <c r="G115" s="52">
        <f t="shared" si="105"/>
        <v>0</v>
      </c>
      <c r="H115" s="52">
        <f t="shared" si="105"/>
        <v>0</v>
      </c>
      <c r="I115" s="52">
        <f t="shared" si="87"/>
        <v>3885</v>
      </c>
      <c r="J115" s="52">
        <f t="shared" si="106"/>
        <v>3885</v>
      </c>
      <c r="K115" s="52">
        <f t="shared" si="106"/>
        <v>0</v>
      </c>
      <c r="L115" s="52">
        <f t="shared" si="106"/>
        <v>0</v>
      </c>
      <c r="M115" s="52">
        <f t="shared" si="88"/>
        <v>3885</v>
      </c>
      <c r="N115" s="52">
        <f>N119+N123+N237+N333</f>
        <v>3885</v>
      </c>
      <c r="O115" s="52">
        <f t="shared" si="108"/>
        <v>0</v>
      </c>
      <c r="P115" s="52">
        <f t="shared" si="108"/>
        <v>0</v>
      </c>
      <c r="Q115" s="52">
        <f t="shared" si="89"/>
        <v>3885</v>
      </c>
      <c r="R115" s="52">
        <f>R119+R123+R237+R333</f>
        <v>3885</v>
      </c>
      <c r="S115" s="52">
        <f t="shared" si="110"/>
        <v>0</v>
      </c>
      <c r="T115" s="52">
        <f t="shared" si="110"/>
        <v>0</v>
      </c>
    </row>
    <row r="116" spans="1:20" s="5" customFormat="1" ht="20.25" x14ac:dyDescent="0.25">
      <c r="A116" s="13"/>
      <c r="B116" s="25"/>
      <c r="C116" s="26"/>
      <c r="D116" s="22" t="s">
        <v>152</v>
      </c>
      <c r="E116" s="29">
        <f t="shared" si="86"/>
        <v>0</v>
      </c>
      <c r="F116" s="29">
        <f t="shared" si="105"/>
        <v>0</v>
      </c>
      <c r="G116" s="29">
        <f t="shared" si="105"/>
        <v>0</v>
      </c>
      <c r="H116" s="29">
        <f t="shared" si="105"/>
        <v>0</v>
      </c>
      <c r="I116" s="29">
        <f t="shared" si="87"/>
        <v>0</v>
      </c>
      <c r="J116" s="29">
        <f t="shared" si="106"/>
        <v>0</v>
      </c>
      <c r="K116" s="29">
        <f t="shared" si="106"/>
        <v>0</v>
      </c>
      <c r="L116" s="29">
        <f t="shared" si="106"/>
        <v>0</v>
      </c>
      <c r="M116" s="29">
        <f t="shared" si="88"/>
        <v>0</v>
      </c>
      <c r="N116" s="29">
        <f>N120+N124+N238+N334</f>
        <v>0</v>
      </c>
      <c r="O116" s="29">
        <f t="shared" si="108"/>
        <v>0</v>
      </c>
      <c r="P116" s="29">
        <f t="shared" si="108"/>
        <v>0</v>
      </c>
      <c r="Q116" s="29">
        <f t="shared" si="89"/>
        <v>0</v>
      </c>
      <c r="R116" s="29">
        <f>R120+R124+R238+R334</f>
        <v>0</v>
      </c>
      <c r="S116" s="29">
        <f t="shared" si="110"/>
        <v>0</v>
      </c>
      <c r="T116" s="29">
        <f t="shared" si="110"/>
        <v>0</v>
      </c>
    </row>
    <row r="117" spans="1:20" s="5" customFormat="1" ht="20.25" x14ac:dyDescent="0.25">
      <c r="A117" s="13"/>
      <c r="B117" s="25"/>
      <c r="C117" s="26"/>
      <c r="D117" s="22" t="s">
        <v>153</v>
      </c>
      <c r="E117" s="29">
        <f t="shared" si="86"/>
        <v>3728</v>
      </c>
      <c r="F117" s="29">
        <f t="shared" si="105"/>
        <v>3728</v>
      </c>
      <c r="G117" s="29">
        <f t="shared" si="105"/>
        <v>0</v>
      </c>
      <c r="H117" s="29">
        <f t="shared" si="105"/>
        <v>0</v>
      </c>
      <c r="I117" s="29">
        <f t="shared" si="87"/>
        <v>3885</v>
      </c>
      <c r="J117" s="29">
        <f t="shared" si="106"/>
        <v>3885</v>
      </c>
      <c r="K117" s="29">
        <f t="shared" si="106"/>
        <v>0</v>
      </c>
      <c r="L117" s="29">
        <f t="shared" si="106"/>
        <v>0</v>
      </c>
      <c r="M117" s="29">
        <f t="shared" si="88"/>
        <v>3885</v>
      </c>
      <c r="N117" s="29">
        <f>N121+N125+N239+N335</f>
        <v>3885</v>
      </c>
      <c r="O117" s="29">
        <f t="shared" si="108"/>
        <v>0</v>
      </c>
      <c r="P117" s="29">
        <f t="shared" si="108"/>
        <v>0</v>
      </c>
      <c r="Q117" s="29">
        <f t="shared" si="89"/>
        <v>3885</v>
      </c>
      <c r="R117" s="29">
        <f>R121+R125+R239+R335</f>
        <v>3885</v>
      </c>
      <c r="S117" s="29">
        <f t="shared" si="110"/>
        <v>0</v>
      </c>
      <c r="T117" s="29">
        <f t="shared" si="110"/>
        <v>0</v>
      </c>
    </row>
    <row r="118" spans="1:20" ht="36" x14ac:dyDescent="0.25">
      <c r="B118" s="30" t="s">
        <v>482</v>
      </c>
      <c r="C118" s="31"/>
      <c r="D118" s="53" t="s">
        <v>89</v>
      </c>
      <c r="E118" s="32">
        <f t="shared" si="86"/>
        <v>754000</v>
      </c>
      <c r="F118" s="33">
        <v>754000</v>
      </c>
      <c r="G118" s="33">
        <v>0</v>
      </c>
      <c r="H118" s="33">
        <v>0</v>
      </c>
      <c r="I118" s="32">
        <f t="shared" si="87"/>
        <v>754000</v>
      </c>
      <c r="J118" s="33">
        <v>754000</v>
      </c>
      <c r="K118" s="33">
        <v>0</v>
      </c>
      <c r="L118" s="33">
        <v>0</v>
      </c>
      <c r="M118" s="32">
        <f t="shared" si="88"/>
        <v>754000</v>
      </c>
      <c r="N118" s="33">
        <v>754000</v>
      </c>
      <c r="O118" s="33">
        <v>0</v>
      </c>
      <c r="P118" s="33">
        <v>0</v>
      </c>
      <c r="Q118" s="32">
        <f t="shared" si="89"/>
        <v>754000</v>
      </c>
      <c r="R118" s="33">
        <v>754000</v>
      </c>
      <c r="S118" s="33">
        <v>0</v>
      </c>
      <c r="T118" s="33">
        <v>0</v>
      </c>
    </row>
    <row r="119" spans="1:20" ht="18" x14ac:dyDescent="0.25">
      <c r="B119" s="41"/>
      <c r="C119" s="42"/>
      <c r="D119" s="43" t="s">
        <v>151</v>
      </c>
      <c r="E119" s="36">
        <f t="shared" si="86"/>
        <v>315</v>
      </c>
      <c r="F119" s="36">
        <f t="shared" ref="F119:L119" si="111">SUM(F120:F121)</f>
        <v>315</v>
      </c>
      <c r="G119" s="36">
        <f t="shared" si="111"/>
        <v>0</v>
      </c>
      <c r="H119" s="36">
        <f t="shared" si="111"/>
        <v>0</v>
      </c>
      <c r="I119" s="36">
        <f t="shared" si="87"/>
        <v>320</v>
      </c>
      <c r="J119" s="36">
        <f t="shared" si="111"/>
        <v>320</v>
      </c>
      <c r="K119" s="36">
        <f t="shared" si="111"/>
        <v>0</v>
      </c>
      <c r="L119" s="36">
        <f t="shared" si="111"/>
        <v>0</v>
      </c>
      <c r="M119" s="36">
        <f t="shared" si="88"/>
        <v>320</v>
      </c>
      <c r="N119" s="36">
        <f t="shared" ref="N119:P119" si="112">SUM(N120:N121)</f>
        <v>320</v>
      </c>
      <c r="O119" s="36">
        <f t="shared" si="112"/>
        <v>0</v>
      </c>
      <c r="P119" s="36">
        <f t="shared" si="112"/>
        <v>0</v>
      </c>
      <c r="Q119" s="36">
        <f t="shared" si="89"/>
        <v>320</v>
      </c>
      <c r="R119" s="36">
        <f t="shared" ref="R119:T119" si="113">SUM(R120:R121)</f>
        <v>320</v>
      </c>
      <c r="S119" s="36">
        <f t="shared" si="113"/>
        <v>0</v>
      </c>
      <c r="T119" s="36">
        <f t="shared" si="113"/>
        <v>0</v>
      </c>
    </row>
    <row r="120" spans="1:20" ht="18" x14ac:dyDescent="0.25">
      <c r="B120" s="41"/>
      <c r="C120" s="42"/>
      <c r="D120" s="44" t="s">
        <v>335</v>
      </c>
      <c r="E120" s="37">
        <f t="shared" si="86"/>
        <v>0</v>
      </c>
      <c r="F120" s="37">
        <v>0</v>
      </c>
      <c r="G120" s="37">
        <v>0</v>
      </c>
      <c r="H120" s="37">
        <v>0</v>
      </c>
      <c r="I120" s="37">
        <f t="shared" si="87"/>
        <v>0</v>
      </c>
      <c r="J120" s="37">
        <v>0</v>
      </c>
      <c r="K120" s="37">
        <v>0</v>
      </c>
      <c r="L120" s="37">
        <v>0</v>
      </c>
      <c r="M120" s="37">
        <f t="shared" si="88"/>
        <v>0</v>
      </c>
      <c r="N120" s="37">
        <v>0</v>
      </c>
      <c r="O120" s="37">
        <v>0</v>
      </c>
      <c r="P120" s="37">
        <v>0</v>
      </c>
      <c r="Q120" s="37">
        <f t="shared" si="89"/>
        <v>0</v>
      </c>
      <c r="R120" s="37">
        <v>0</v>
      </c>
      <c r="S120" s="37">
        <v>0</v>
      </c>
      <c r="T120" s="37">
        <v>0</v>
      </c>
    </row>
    <row r="121" spans="1:20" ht="18" x14ac:dyDescent="0.25">
      <c r="B121" s="41"/>
      <c r="C121" s="42"/>
      <c r="D121" s="44" t="s">
        <v>155</v>
      </c>
      <c r="E121" s="37">
        <f t="shared" si="86"/>
        <v>315</v>
      </c>
      <c r="F121" s="37">
        <v>315</v>
      </c>
      <c r="G121" s="37">
        <v>0</v>
      </c>
      <c r="H121" s="37">
        <v>0</v>
      </c>
      <c r="I121" s="37">
        <f t="shared" si="87"/>
        <v>320</v>
      </c>
      <c r="J121" s="37">
        <v>320</v>
      </c>
      <c r="K121" s="37">
        <v>0</v>
      </c>
      <c r="L121" s="37">
        <v>0</v>
      </c>
      <c r="M121" s="37">
        <f t="shared" si="88"/>
        <v>320</v>
      </c>
      <c r="N121" s="37">
        <v>320</v>
      </c>
      <c r="O121" s="37">
        <v>0</v>
      </c>
      <c r="P121" s="37">
        <v>0</v>
      </c>
      <c r="Q121" s="37">
        <f t="shared" si="89"/>
        <v>320</v>
      </c>
      <c r="R121" s="37">
        <v>320</v>
      </c>
      <c r="S121" s="37">
        <v>0</v>
      </c>
      <c r="T121" s="37">
        <v>0</v>
      </c>
    </row>
    <row r="122" spans="1:20" ht="17.25" x14ac:dyDescent="0.25">
      <c r="B122" s="54" t="s">
        <v>483</v>
      </c>
      <c r="C122" s="55"/>
      <c r="D122" s="56" t="s">
        <v>31</v>
      </c>
      <c r="E122" s="57">
        <f t="shared" si="86"/>
        <v>89400</v>
      </c>
      <c r="F122" s="58">
        <f>F126+F137+F147+F156+F164+F170+F183+F194+F204+F215+F228</f>
        <v>89400</v>
      </c>
      <c r="G122" s="58">
        <f t="shared" ref="G122:T122" si="114">G126+G137+G147+G156+G164+G170+G183+G194+G204+G215+G228</f>
        <v>0</v>
      </c>
      <c r="H122" s="58">
        <f t="shared" si="114"/>
        <v>0</v>
      </c>
      <c r="I122" s="58">
        <f t="shared" si="114"/>
        <v>88642</v>
      </c>
      <c r="J122" s="58">
        <f>J126+J137+J147+J156+J164+J170+J183+J194+J204+J215+J228</f>
        <v>88642</v>
      </c>
      <c r="K122" s="58">
        <f t="shared" si="114"/>
        <v>0</v>
      </c>
      <c r="L122" s="58">
        <f t="shared" si="114"/>
        <v>0</v>
      </c>
      <c r="M122" s="58">
        <f t="shared" si="114"/>
        <v>107372</v>
      </c>
      <c r="N122" s="58">
        <f>N126+N137+N147+N156+N164+N170+N183+N194+N204+N215+N228</f>
        <v>107372</v>
      </c>
      <c r="O122" s="58">
        <f t="shared" si="114"/>
        <v>0</v>
      </c>
      <c r="P122" s="58">
        <f t="shared" si="114"/>
        <v>0</v>
      </c>
      <c r="Q122" s="58">
        <f t="shared" si="114"/>
        <v>110272</v>
      </c>
      <c r="R122" s="58">
        <f>R126+R137+R147+R156+R164+R170+R183+R194+R204+R215+R228</f>
        <v>110272</v>
      </c>
      <c r="S122" s="58">
        <f t="shared" si="114"/>
        <v>0</v>
      </c>
      <c r="T122" s="58">
        <f t="shared" si="114"/>
        <v>0</v>
      </c>
    </row>
    <row r="123" spans="1:20" ht="18" x14ac:dyDescent="0.25">
      <c r="B123" s="41"/>
      <c r="C123" s="42"/>
      <c r="D123" s="43" t="s">
        <v>151</v>
      </c>
      <c r="E123" s="36">
        <f t="shared" si="86"/>
        <v>119</v>
      </c>
      <c r="F123" s="36">
        <f t="shared" ref="F123:T125" si="115">F127+F138+F148+F157+F165+F171+F184+F195+F205+F216+F229</f>
        <v>119</v>
      </c>
      <c r="G123" s="36">
        <f t="shared" si="115"/>
        <v>0</v>
      </c>
      <c r="H123" s="36">
        <f t="shared" si="115"/>
        <v>0</v>
      </c>
      <c r="I123" s="36">
        <f t="shared" si="115"/>
        <v>129</v>
      </c>
      <c r="J123" s="36">
        <f t="shared" si="115"/>
        <v>129</v>
      </c>
      <c r="K123" s="36">
        <f t="shared" si="115"/>
        <v>0</v>
      </c>
      <c r="L123" s="36">
        <f t="shared" si="115"/>
        <v>0</v>
      </c>
      <c r="M123" s="36">
        <f t="shared" si="115"/>
        <v>129</v>
      </c>
      <c r="N123" s="36">
        <f t="shared" si="115"/>
        <v>129</v>
      </c>
      <c r="O123" s="36">
        <f t="shared" si="115"/>
        <v>0</v>
      </c>
      <c r="P123" s="36">
        <f t="shared" si="115"/>
        <v>0</v>
      </c>
      <c r="Q123" s="36">
        <f t="shared" si="115"/>
        <v>129</v>
      </c>
      <c r="R123" s="36">
        <f t="shared" si="115"/>
        <v>129</v>
      </c>
      <c r="S123" s="36">
        <f t="shared" si="115"/>
        <v>0</v>
      </c>
      <c r="T123" s="36">
        <f t="shared" si="115"/>
        <v>0</v>
      </c>
    </row>
    <row r="124" spans="1:20" ht="18" x14ac:dyDescent="0.25">
      <c r="B124" s="41"/>
      <c r="C124" s="42"/>
      <c r="D124" s="44" t="s">
        <v>335</v>
      </c>
      <c r="E124" s="37">
        <f t="shared" si="86"/>
        <v>0</v>
      </c>
      <c r="F124" s="37">
        <f t="shared" si="115"/>
        <v>0</v>
      </c>
      <c r="G124" s="37">
        <f t="shared" si="115"/>
        <v>0</v>
      </c>
      <c r="H124" s="37">
        <f t="shared" si="115"/>
        <v>0</v>
      </c>
      <c r="I124" s="37">
        <f t="shared" si="115"/>
        <v>0</v>
      </c>
      <c r="J124" s="37">
        <f t="shared" si="115"/>
        <v>0</v>
      </c>
      <c r="K124" s="37">
        <f t="shared" si="115"/>
        <v>0</v>
      </c>
      <c r="L124" s="37">
        <f t="shared" si="115"/>
        <v>0</v>
      </c>
      <c r="M124" s="37">
        <f t="shared" si="115"/>
        <v>0</v>
      </c>
      <c r="N124" s="37">
        <f t="shared" si="115"/>
        <v>0</v>
      </c>
      <c r="O124" s="37">
        <f t="shared" si="115"/>
        <v>0</v>
      </c>
      <c r="P124" s="37">
        <f t="shared" si="115"/>
        <v>0</v>
      </c>
      <c r="Q124" s="37">
        <f t="shared" si="115"/>
        <v>0</v>
      </c>
      <c r="R124" s="37">
        <f t="shared" si="115"/>
        <v>0</v>
      </c>
      <c r="S124" s="37">
        <f t="shared" si="115"/>
        <v>0</v>
      </c>
      <c r="T124" s="37">
        <f t="shared" si="115"/>
        <v>0</v>
      </c>
    </row>
    <row r="125" spans="1:20" ht="18" x14ac:dyDescent="0.25">
      <c r="B125" s="41"/>
      <c r="C125" s="42"/>
      <c r="D125" s="44" t="s">
        <v>155</v>
      </c>
      <c r="E125" s="59">
        <f t="shared" si="86"/>
        <v>119</v>
      </c>
      <c r="F125" s="59">
        <f t="shared" si="115"/>
        <v>119</v>
      </c>
      <c r="G125" s="59">
        <f t="shared" si="115"/>
        <v>0</v>
      </c>
      <c r="H125" s="59">
        <f t="shared" si="115"/>
        <v>0</v>
      </c>
      <c r="I125" s="59">
        <f t="shared" si="115"/>
        <v>129</v>
      </c>
      <c r="J125" s="59">
        <f t="shared" si="115"/>
        <v>129</v>
      </c>
      <c r="K125" s="59">
        <f t="shared" si="115"/>
        <v>0</v>
      </c>
      <c r="L125" s="59">
        <f t="shared" si="115"/>
        <v>0</v>
      </c>
      <c r="M125" s="59">
        <f t="shared" si="115"/>
        <v>129</v>
      </c>
      <c r="N125" s="59">
        <f t="shared" si="115"/>
        <v>129</v>
      </c>
      <c r="O125" s="59">
        <f t="shared" si="115"/>
        <v>0</v>
      </c>
      <c r="P125" s="59">
        <f t="shared" si="115"/>
        <v>0</v>
      </c>
      <c r="Q125" s="59">
        <f t="shared" si="115"/>
        <v>129</v>
      </c>
      <c r="R125" s="59">
        <f t="shared" si="115"/>
        <v>129</v>
      </c>
      <c r="S125" s="59">
        <f t="shared" si="115"/>
        <v>0</v>
      </c>
      <c r="T125" s="59">
        <f t="shared" si="115"/>
        <v>0</v>
      </c>
    </row>
    <row r="126" spans="1:20" ht="36" x14ac:dyDescent="0.25">
      <c r="B126" s="30" t="s">
        <v>484</v>
      </c>
      <c r="C126" s="31"/>
      <c r="D126" s="53" t="s">
        <v>92</v>
      </c>
      <c r="E126" s="32">
        <f t="shared" si="86"/>
        <v>1800</v>
      </c>
      <c r="F126" s="33">
        <f>F130+F131+F132+F133+F134+F135+F136</f>
        <v>1800</v>
      </c>
      <c r="G126" s="33">
        <f t="shared" ref="G126:H126" si="116">G130+G131+G132+G133+G134+G135+G136</f>
        <v>0</v>
      </c>
      <c r="H126" s="33">
        <f t="shared" si="116"/>
        <v>0</v>
      </c>
      <c r="I126" s="32">
        <f t="shared" si="87"/>
        <v>1800</v>
      </c>
      <c r="J126" s="33">
        <f>J130+J131+J132+J133+J134+J135+J136</f>
        <v>1800</v>
      </c>
      <c r="K126" s="33">
        <f t="shared" ref="K126:P126" si="117">SUM(K130:K134)</f>
        <v>0</v>
      </c>
      <c r="L126" s="33">
        <f t="shared" si="117"/>
        <v>0</v>
      </c>
      <c r="M126" s="32">
        <f t="shared" si="88"/>
        <v>2000</v>
      </c>
      <c r="N126" s="33">
        <f>N130+N131+N132+N133+N134+N135+N136</f>
        <v>2000</v>
      </c>
      <c r="O126" s="33">
        <f t="shared" si="117"/>
        <v>0</v>
      </c>
      <c r="P126" s="33">
        <f t="shared" si="117"/>
        <v>0</v>
      </c>
      <c r="Q126" s="32">
        <f t="shared" si="89"/>
        <v>2000</v>
      </c>
      <c r="R126" s="33">
        <f>R130+R131+R132+R133+R134+R135+R136</f>
        <v>2000</v>
      </c>
      <c r="S126" s="33">
        <f t="shared" ref="S126:T126" si="118">SUM(S130:S134)</f>
        <v>0</v>
      </c>
      <c r="T126" s="33">
        <f t="shared" si="118"/>
        <v>0</v>
      </c>
    </row>
    <row r="127" spans="1:20" ht="18" x14ac:dyDescent="0.25">
      <c r="B127" s="41"/>
      <c r="C127" s="42"/>
      <c r="D127" s="43" t="s">
        <v>151</v>
      </c>
      <c r="E127" s="36">
        <f t="shared" si="86"/>
        <v>2</v>
      </c>
      <c r="F127" s="36">
        <f t="shared" ref="F127:H127" si="119">SUM(F128:F129)</f>
        <v>2</v>
      </c>
      <c r="G127" s="36">
        <f t="shared" si="119"/>
        <v>0</v>
      </c>
      <c r="H127" s="36">
        <f t="shared" si="119"/>
        <v>0</v>
      </c>
      <c r="I127" s="36">
        <f t="shared" si="87"/>
        <v>12</v>
      </c>
      <c r="J127" s="36">
        <f t="shared" ref="J127:L127" si="120">SUM(J128:J129)</f>
        <v>12</v>
      </c>
      <c r="K127" s="36">
        <f t="shared" si="120"/>
        <v>0</v>
      </c>
      <c r="L127" s="36">
        <f t="shared" si="120"/>
        <v>0</v>
      </c>
      <c r="M127" s="36">
        <f t="shared" si="88"/>
        <v>12</v>
      </c>
      <c r="N127" s="36">
        <f t="shared" ref="N127:P127" si="121">SUM(N128:N129)</f>
        <v>12</v>
      </c>
      <c r="O127" s="36">
        <f t="shared" si="121"/>
        <v>0</v>
      </c>
      <c r="P127" s="36">
        <f t="shared" si="121"/>
        <v>0</v>
      </c>
      <c r="Q127" s="36">
        <f t="shared" si="89"/>
        <v>12</v>
      </c>
      <c r="R127" s="36">
        <f t="shared" ref="R127:T127" si="122">SUM(R128:R129)</f>
        <v>12</v>
      </c>
      <c r="S127" s="36">
        <f t="shared" si="122"/>
        <v>0</v>
      </c>
      <c r="T127" s="36">
        <f t="shared" si="122"/>
        <v>0</v>
      </c>
    </row>
    <row r="128" spans="1:20" ht="18" x14ac:dyDescent="0.25">
      <c r="B128" s="41"/>
      <c r="C128" s="42"/>
      <c r="D128" s="44" t="s">
        <v>335</v>
      </c>
      <c r="E128" s="37">
        <f t="shared" si="86"/>
        <v>0</v>
      </c>
      <c r="F128" s="37">
        <v>0</v>
      </c>
      <c r="G128" s="37">
        <v>0</v>
      </c>
      <c r="H128" s="37">
        <v>0</v>
      </c>
      <c r="I128" s="37">
        <f t="shared" si="87"/>
        <v>0</v>
      </c>
      <c r="J128" s="37">
        <v>0</v>
      </c>
      <c r="K128" s="37">
        <v>0</v>
      </c>
      <c r="L128" s="37">
        <v>0</v>
      </c>
      <c r="M128" s="37">
        <f t="shared" si="88"/>
        <v>0</v>
      </c>
      <c r="N128" s="37">
        <v>0</v>
      </c>
      <c r="O128" s="37">
        <v>0</v>
      </c>
      <c r="P128" s="37">
        <v>0</v>
      </c>
      <c r="Q128" s="37">
        <f t="shared" si="89"/>
        <v>0</v>
      </c>
      <c r="R128" s="37">
        <v>0</v>
      </c>
      <c r="S128" s="37">
        <v>0</v>
      </c>
      <c r="T128" s="37">
        <v>0</v>
      </c>
    </row>
    <row r="129" spans="2:20" ht="18" x14ac:dyDescent="0.25">
      <c r="B129" s="41"/>
      <c r="C129" s="42"/>
      <c r="D129" s="44" t="s">
        <v>155</v>
      </c>
      <c r="E129" s="36">
        <f t="shared" si="86"/>
        <v>2</v>
      </c>
      <c r="F129" s="37">
        <v>2</v>
      </c>
      <c r="G129" s="37">
        <v>0</v>
      </c>
      <c r="H129" s="37">
        <v>0</v>
      </c>
      <c r="I129" s="36">
        <f t="shared" si="87"/>
        <v>12</v>
      </c>
      <c r="J129" s="37">
        <v>12</v>
      </c>
      <c r="K129" s="37">
        <v>0</v>
      </c>
      <c r="L129" s="37">
        <v>0</v>
      </c>
      <c r="M129" s="36">
        <f t="shared" si="88"/>
        <v>12</v>
      </c>
      <c r="N129" s="37">
        <v>12</v>
      </c>
      <c r="O129" s="37">
        <v>0</v>
      </c>
      <c r="P129" s="37">
        <v>0</v>
      </c>
      <c r="Q129" s="36">
        <f t="shared" si="89"/>
        <v>12</v>
      </c>
      <c r="R129" s="37">
        <v>12</v>
      </c>
      <c r="S129" s="37">
        <v>0</v>
      </c>
      <c r="T129" s="37">
        <v>0</v>
      </c>
    </row>
    <row r="130" spans="2:20" ht="15.75" x14ac:dyDescent="0.25">
      <c r="B130" s="38"/>
      <c r="C130" s="34" t="s">
        <v>157</v>
      </c>
      <c r="D130" s="39" t="s">
        <v>158</v>
      </c>
      <c r="E130" s="40">
        <f t="shared" si="86"/>
        <v>920</v>
      </c>
      <c r="F130" s="45">
        <v>920</v>
      </c>
      <c r="G130" s="37">
        <v>0</v>
      </c>
      <c r="H130" s="37">
        <v>0</v>
      </c>
      <c r="I130" s="40">
        <f t="shared" si="87"/>
        <v>920</v>
      </c>
      <c r="J130" s="45">
        <v>920</v>
      </c>
      <c r="K130" s="37">
        <v>0</v>
      </c>
      <c r="L130" s="37">
        <v>0</v>
      </c>
      <c r="M130" s="40">
        <f t="shared" si="88"/>
        <v>1060</v>
      </c>
      <c r="N130" s="45">
        <v>1060</v>
      </c>
      <c r="O130" s="37">
        <v>0</v>
      </c>
      <c r="P130" s="37">
        <v>0</v>
      </c>
      <c r="Q130" s="40">
        <f t="shared" si="89"/>
        <v>1060</v>
      </c>
      <c r="R130" s="45">
        <v>1060</v>
      </c>
      <c r="S130" s="37">
        <v>0</v>
      </c>
      <c r="T130" s="37">
        <v>0</v>
      </c>
    </row>
    <row r="131" spans="2:20" ht="15.75" x14ac:dyDescent="0.25">
      <c r="B131" s="38"/>
      <c r="C131" s="34" t="s">
        <v>159</v>
      </c>
      <c r="D131" s="39" t="s">
        <v>328</v>
      </c>
      <c r="E131" s="40">
        <f t="shared" si="86"/>
        <v>33</v>
      </c>
      <c r="F131" s="45">
        <v>33</v>
      </c>
      <c r="G131" s="37">
        <v>0</v>
      </c>
      <c r="H131" s="37">
        <v>0</v>
      </c>
      <c r="I131" s="40">
        <f t="shared" si="87"/>
        <v>33</v>
      </c>
      <c r="J131" s="45">
        <v>33</v>
      </c>
      <c r="K131" s="37">
        <v>0</v>
      </c>
      <c r="L131" s="37">
        <v>0</v>
      </c>
      <c r="M131" s="40">
        <f t="shared" si="88"/>
        <v>33</v>
      </c>
      <c r="N131" s="45">
        <v>33</v>
      </c>
      <c r="O131" s="37">
        <v>0</v>
      </c>
      <c r="P131" s="37">
        <v>0</v>
      </c>
      <c r="Q131" s="40">
        <f t="shared" si="89"/>
        <v>33</v>
      </c>
      <c r="R131" s="45">
        <v>33</v>
      </c>
      <c r="S131" s="37">
        <v>0</v>
      </c>
      <c r="T131" s="37">
        <v>0</v>
      </c>
    </row>
    <row r="132" spans="2:20" ht="45" x14ac:dyDescent="0.25">
      <c r="B132" s="38"/>
      <c r="C132" s="34" t="s">
        <v>160</v>
      </c>
      <c r="D132" s="39" t="s">
        <v>161</v>
      </c>
      <c r="E132" s="40">
        <f t="shared" si="86"/>
        <v>83</v>
      </c>
      <c r="F132" s="45">
        <v>83</v>
      </c>
      <c r="G132" s="37">
        <v>0</v>
      </c>
      <c r="H132" s="37">
        <v>0</v>
      </c>
      <c r="I132" s="40">
        <f t="shared" si="87"/>
        <v>83</v>
      </c>
      <c r="J132" s="45">
        <v>83</v>
      </c>
      <c r="K132" s="37">
        <v>0</v>
      </c>
      <c r="L132" s="37">
        <v>0</v>
      </c>
      <c r="M132" s="40">
        <f t="shared" si="88"/>
        <v>100</v>
      </c>
      <c r="N132" s="45">
        <v>100</v>
      </c>
      <c r="O132" s="37">
        <v>0</v>
      </c>
      <c r="P132" s="37">
        <v>0</v>
      </c>
      <c r="Q132" s="40">
        <f t="shared" si="89"/>
        <v>100</v>
      </c>
      <c r="R132" s="45">
        <v>100</v>
      </c>
      <c r="S132" s="37">
        <v>0</v>
      </c>
      <c r="T132" s="37">
        <v>0</v>
      </c>
    </row>
    <row r="133" spans="2:20" ht="15.75" x14ac:dyDescent="0.25">
      <c r="B133" s="38"/>
      <c r="C133" s="34" t="s">
        <v>162</v>
      </c>
      <c r="D133" s="39" t="s">
        <v>163</v>
      </c>
      <c r="E133" s="40">
        <f t="shared" si="86"/>
        <v>345</v>
      </c>
      <c r="F133" s="45">
        <v>345</v>
      </c>
      <c r="G133" s="37">
        <v>0</v>
      </c>
      <c r="H133" s="37">
        <v>0</v>
      </c>
      <c r="I133" s="40">
        <f t="shared" si="87"/>
        <v>345</v>
      </c>
      <c r="J133" s="45">
        <v>345</v>
      </c>
      <c r="K133" s="37">
        <v>0</v>
      </c>
      <c r="L133" s="37">
        <v>0</v>
      </c>
      <c r="M133" s="40">
        <f t="shared" si="88"/>
        <v>380</v>
      </c>
      <c r="N133" s="45">
        <v>380</v>
      </c>
      <c r="O133" s="37">
        <v>0</v>
      </c>
      <c r="P133" s="37">
        <v>0</v>
      </c>
      <c r="Q133" s="40">
        <f t="shared" si="89"/>
        <v>380</v>
      </c>
      <c r="R133" s="45">
        <v>380</v>
      </c>
      <c r="S133" s="37">
        <v>0</v>
      </c>
      <c r="T133" s="37">
        <v>0</v>
      </c>
    </row>
    <row r="134" spans="2:20" ht="15.75" x14ac:dyDescent="0.25">
      <c r="B134" s="38"/>
      <c r="C134" s="34" t="s">
        <v>485</v>
      </c>
      <c r="D134" s="39" t="s">
        <v>165</v>
      </c>
      <c r="E134" s="40">
        <f t="shared" si="86"/>
        <v>117</v>
      </c>
      <c r="F134" s="45">
        <v>117</v>
      </c>
      <c r="G134" s="37">
        <v>0</v>
      </c>
      <c r="H134" s="37">
        <v>0</v>
      </c>
      <c r="I134" s="40">
        <f t="shared" si="87"/>
        <v>117</v>
      </c>
      <c r="J134" s="45">
        <v>117</v>
      </c>
      <c r="K134" s="37">
        <v>0</v>
      </c>
      <c r="L134" s="37">
        <v>0</v>
      </c>
      <c r="M134" s="40">
        <f t="shared" si="88"/>
        <v>120</v>
      </c>
      <c r="N134" s="45">
        <v>120</v>
      </c>
      <c r="O134" s="37">
        <v>0</v>
      </c>
      <c r="P134" s="37">
        <v>0</v>
      </c>
      <c r="Q134" s="40">
        <f t="shared" si="89"/>
        <v>120</v>
      </c>
      <c r="R134" s="45">
        <v>120</v>
      </c>
      <c r="S134" s="37">
        <v>0</v>
      </c>
      <c r="T134" s="37">
        <v>0</v>
      </c>
    </row>
    <row r="135" spans="2:20" ht="30" x14ac:dyDescent="0.25">
      <c r="B135" s="38"/>
      <c r="C135" s="34" t="s">
        <v>486</v>
      </c>
      <c r="D135" s="39" t="s">
        <v>340</v>
      </c>
      <c r="E135" s="40">
        <f t="shared" si="86"/>
        <v>202</v>
      </c>
      <c r="F135" s="45">
        <v>202</v>
      </c>
      <c r="G135" s="37">
        <v>0</v>
      </c>
      <c r="H135" s="37">
        <v>0</v>
      </c>
      <c r="I135" s="40">
        <f t="shared" si="87"/>
        <v>202</v>
      </c>
      <c r="J135" s="45">
        <v>202</v>
      </c>
      <c r="K135" s="37">
        <v>0</v>
      </c>
      <c r="L135" s="37">
        <v>0</v>
      </c>
      <c r="M135" s="40">
        <f t="shared" si="88"/>
        <v>202</v>
      </c>
      <c r="N135" s="45">
        <v>202</v>
      </c>
      <c r="O135" s="37">
        <v>0</v>
      </c>
      <c r="P135" s="37">
        <v>0</v>
      </c>
      <c r="Q135" s="40">
        <f t="shared" si="89"/>
        <v>202</v>
      </c>
      <c r="R135" s="45">
        <v>202</v>
      </c>
      <c r="S135" s="37">
        <v>0</v>
      </c>
      <c r="T135" s="37">
        <v>0</v>
      </c>
    </row>
    <row r="136" spans="2:20" ht="30" x14ac:dyDescent="0.25">
      <c r="B136" s="38"/>
      <c r="C136" s="34" t="s">
        <v>487</v>
      </c>
      <c r="D136" s="39" t="s">
        <v>488</v>
      </c>
      <c r="E136" s="40">
        <f t="shared" si="86"/>
        <v>100</v>
      </c>
      <c r="F136" s="45">
        <v>100</v>
      </c>
      <c r="G136" s="37">
        <v>0</v>
      </c>
      <c r="H136" s="37">
        <v>0</v>
      </c>
      <c r="I136" s="40">
        <f t="shared" si="87"/>
        <v>100</v>
      </c>
      <c r="J136" s="45">
        <v>100</v>
      </c>
      <c r="K136" s="37">
        <v>0</v>
      </c>
      <c r="L136" s="37">
        <v>0</v>
      </c>
      <c r="M136" s="40">
        <f t="shared" si="88"/>
        <v>105</v>
      </c>
      <c r="N136" s="45">
        <v>105</v>
      </c>
      <c r="O136" s="37">
        <v>0</v>
      </c>
      <c r="P136" s="37">
        <v>0</v>
      </c>
      <c r="Q136" s="40">
        <f t="shared" si="89"/>
        <v>105</v>
      </c>
      <c r="R136" s="45">
        <v>105</v>
      </c>
      <c r="S136" s="37">
        <v>0</v>
      </c>
      <c r="T136" s="37">
        <v>0</v>
      </c>
    </row>
    <row r="137" spans="2:20" ht="18" x14ac:dyDescent="0.25">
      <c r="B137" s="30" t="s">
        <v>489</v>
      </c>
      <c r="C137" s="31"/>
      <c r="D137" s="53" t="s">
        <v>93</v>
      </c>
      <c r="E137" s="32">
        <f t="shared" si="86"/>
        <v>22400</v>
      </c>
      <c r="F137" s="33">
        <f>F141+F142+F143+F144+F145+F146</f>
        <v>22400</v>
      </c>
      <c r="G137" s="33">
        <f t="shared" ref="G137:P137" si="123">SUM(G141:G145)</f>
        <v>0</v>
      </c>
      <c r="H137" s="33">
        <f t="shared" si="123"/>
        <v>0</v>
      </c>
      <c r="I137" s="32">
        <f t="shared" si="87"/>
        <v>22400</v>
      </c>
      <c r="J137" s="33">
        <f>J141+J142+J143+J144+J145+J146</f>
        <v>22400</v>
      </c>
      <c r="K137" s="33">
        <f t="shared" si="123"/>
        <v>0</v>
      </c>
      <c r="L137" s="33">
        <f t="shared" si="123"/>
        <v>0</v>
      </c>
      <c r="M137" s="32">
        <f t="shared" si="88"/>
        <v>24000</v>
      </c>
      <c r="N137" s="33">
        <f>N141+N142+N143+N144+N145+N146</f>
        <v>24000</v>
      </c>
      <c r="O137" s="33">
        <f t="shared" si="123"/>
        <v>0</v>
      </c>
      <c r="P137" s="33">
        <f t="shared" si="123"/>
        <v>0</v>
      </c>
      <c r="Q137" s="32">
        <f t="shared" si="89"/>
        <v>25000</v>
      </c>
      <c r="R137" s="33">
        <f>R141+R142+R143+R144+R145+R146</f>
        <v>25000</v>
      </c>
      <c r="S137" s="33">
        <f t="shared" ref="S137:T137" si="124">SUM(S141:S145)</f>
        <v>0</v>
      </c>
      <c r="T137" s="33">
        <f t="shared" si="124"/>
        <v>0</v>
      </c>
    </row>
    <row r="138" spans="2:20" ht="18" x14ac:dyDescent="0.25">
      <c r="B138" s="41"/>
      <c r="C138" s="42"/>
      <c r="D138" s="43" t="s">
        <v>151</v>
      </c>
      <c r="E138" s="36">
        <f t="shared" si="86"/>
        <v>0</v>
      </c>
      <c r="F138" s="36">
        <f t="shared" ref="F138:H138" si="125">SUM(F139:F140)</f>
        <v>0</v>
      </c>
      <c r="G138" s="36">
        <f t="shared" si="125"/>
        <v>0</v>
      </c>
      <c r="H138" s="36">
        <f t="shared" si="125"/>
        <v>0</v>
      </c>
      <c r="I138" s="36">
        <f t="shared" si="87"/>
        <v>0</v>
      </c>
      <c r="J138" s="36">
        <f t="shared" ref="J138:L138" si="126">SUM(J139:J140)</f>
        <v>0</v>
      </c>
      <c r="K138" s="36">
        <f t="shared" si="126"/>
        <v>0</v>
      </c>
      <c r="L138" s="36">
        <f t="shared" si="126"/>
        <v>0</v>
      </c>
      <c r="M138" s="36">
        <f t="shared" si="88"/>
        <v>0</v>
      </c>
      <c r="N138" s="36">
        <f t="shared" ref="N138:P138" si="127">SUM(N139:N140)</f>
        <v>0</v>
      </c>
      <c r="O138" s="36">
        <f t="shared" si="127"/>
        <v>0</v>
      </c>
      <c r="P138" s="36">
        <f t="shared" si="127"/>
        <v>0</v>
      </c>
      <c r="Q138" s="36">
        <f t="shared" si="89"/>
        <v>0</v>
      </c>
      <c r="R138" s="36">
        <f t="shared" ref="R138:T138" si="128">SUM(R139:R140)</f>
        <v>0</v>
      </c>
      <c r="S138" s="36">
        <f t="shared" si="128"/>
        <v>0</v>
      </c>
      <c r="T138" s="36">
        <f t="shared" si="128"/>
        <v>0</v>
      </c>
    </row>
    <row r="139" spans="2:20" ht="18" x14ac:dyDescent="0.25">
      <c r="B139" s="41"/>
      <c r="C139" s="42"/>
      <c r="D139" s="44" t="s">
        <v>335</v>
      </c>
      <c r="E139" s="37">
        <f t="shared" si="86"/>
        <v>0</v>
      </c>
      <c r="F139" s="37">
        <v>0</v>
      </c>
      <c r="G139" s="37">
        <v>0</v>
      </c>
      <c r="H139" s="37">
        <v>0</v>
      </c>
      <c r="I139" s="37">
        <f t="shared" si="87"/>
        <v>0</v>
      </c>
      <c r="J139" s="37">
        <v>0</v>
      </c>
      <c r="K139" s="37">
        <v>0</v>
      </c>
      <c r="L139" s="37">
        <v>0</v>
      </c>
      <c r="M139" s="37">
        <f t="shared" si="88"/>
        <v>0</v>
      </c>
      <c r="N139" s="37">
        <v>0</v>
      </c>
      <c r="O139" s="37">
        <v>0</v>
      </c>
      <c r="P139" s="37">
        <v>0</v>
      </c>
      <c r="Q139" s="37">
        <f t="shared" si="89"/>
        <v>0</v>
      </c>
      <c r="R139" s="37">
        <v>0</v>
      </c>
      <c r="S139" s="37">
        <v>0</v>
      </c>
      <c r="T139" s="37">
        <v>0</v>
      </c>
    </row>
    <row r="140" spans="2:20" ht="18" x14ac:dyDescent="0.25">
      <c r="B140" s="41"/>
      <c r="C140" s="42"/>
      <c r="D140" s="44" t="s">
        <v>155</v>
      </c>
      <c r="E140" s="36">
        <f t="shared" si="86"/>
        <v>0</v>
      </c>
      <c r="F140" s="37">
        <v>0</v>
      </c>
      <c r="G140" s="37">
        <v>0</v>
      </c>
      <c r="H140" s="37">
        <v>0</v>
      </c>
      <c r="I140" s="36">
        <f t="shared" si="87"/>
        <v>0</v>
      </c>
      <c r="J140" s="37">
        <v>0</v>
      </c>
      <c r="K140" s="37">
        <v>0</v>
      </c>
      <c r="L140" s="37">
        <v>0</v>
      </c>
      <c r="M140" s="36">
        <f t="shared" si="88"/>
        <v>0</v>
      </c>
      <c r="N140" s="37">
        <v>0</v>
      </c>
      <c r="O140" s="37">
        <v>0</v>
      </c>
      <c r="P140" s="37">
        <v>0</v>
      </c>
      <c r="Q140" s="36">
        <f t="shared" si="89"/>
        <v>0</v>
      </c>
      <c r="R140" s="37">
        <v>0</v>
      </c>
      <c r="S140" s="37">
        <v>0</v>
      </c>
      <c r="T140" s="37">
        <v>0</v>
      </c>
    </row>
    <row r="141" spans="2:20" ht="15.75" x14ac:dyDescent="0.25">
      <c r="B141" s="38"/>
      <c r="C141" s="34" t="s">
        <v>166</v>
      </c>
      <c r="D141" s="39" t="s">
        <v>167</v>
      </c>
      <c r="E141" s="40">
        <f t="shared" si="86"/>
        <v>16410</v>
      </c>
      <c r="F141" s="45">
        <v>16410</v>
      </c>
      <c r="G141" s="37">
        <v>0</v>
      </c>
      <c r="H141" s="37">
        <v>0</v>
      </c>
      <c r="I141" s="40">
        <f t="shared" si="87"/>
        <v>16410</v>
      </c>
      <c r="J141" s="45">
        <v>16410</v>
      </c>
      <c r="K141" s="37">
        <v>0</v>
      </c>
      <c r="L141" s="37">
        <v>0</v>
      </c>
      <c r="M141" s="40">
        <f t="shared" si="88"/>
        <v>16700</v>
      </c>
      <c r="N141" s="45">
        <v>16700</v>
      </c>
      <c r="O141" s="37">
        <v>0</v>
      </c>
      <c r="P141" s="37">
        <v>0</v>
      </c>
      <c r="Q141" s="40">
        <f t="shared" si="89"/>
        <v>17400</v>
      </c>
      <c r="R141" s="45">
        <v>17400</v>
      </c>
      <c r="S141" s="37">
        <v>0</v>
      </c>
      <c r="T141" s="37">
        <v>0</v>
      </c>
    </row>
    <row r="142" spans="2:20" ht="15.75" x14ac:dyDescent="0.25">
      <c r="B142" s="38"/>
      <c r="C142" s="34" t="s">
        <v>168</v>
      </c>
      <c r="D142" s="39" t="s">
        <v>169</v>
      </c>
      <c r="E142" s="40">
        <f t="shared" si="86"/>
        <v>160</v>
      </c>
      <c r="F142" s="45">
        <v>160</v>
      </c>
      <c r="G142" s="37">
        <v>0</v>
      </c>
      <c r="H142" s="37">
        <v>0</v>
      </c>
      <c r="I142" s="40">
        <f t="shared" si="87"/>
        <v>160</v>
      </c>
      <c r="J142" s="45">
        <v>160</v>
      </c>
      <c r="K142" s="37">
        <v>0</v>
      </c>
      <c r="L142" s="37">
        <v>0</v>
      </c>
      <c r="M142" s="40">
        <f t="shared" si="88"/>
        <v>160</v>
      </c>
      <c r="N142" s="45">
        <v>160</v>
      </c>
      <c r="O142" s="37">
        <v>0</v>
      </c>
      <c r="P142" s="37">
        <v>0</v>
      </c>
      <c r="Q142" s="40">
        <f t="shared" si="89"/>
        <v>180</v>
      </c>
      <c r="R142" s="45">
        <v>180</v>
      </c>
      <c r="S142" s="37">
        <v>0</v>
      </c>
      <c r="T142" s="37">
        <v>0</v>
      </c>
    </row>
    <row r="143" spans="2:20" ht="30" x14ac:dyDescent="0.25">
      <c r="B143" s="38"/>
      <c r="C143" s="34" t="s">
        <v>170</v>
      </c>
      <c r="D143" s="39" t="s">
        <v>171</v>
      </c>
      <c r="E143" s="40">
        <f t="shared" si="86"/>
        <v>4020</v>
      </c>
      <c r="F143" s="45">
        <v>4020</v>
      </c>
      <c r="G143" s="37">
        <v>0</v>
      </c>
      <c r="H143" s="37">
        <v>0</v>
      </c>
      <c r="I143" s="40">
        <f t="shared" si="87"/>
        <v>4020</v>
      </c>
      <c r="J143" s="45">
        <v>4020</v>
      </c>
      <c r="K143" s="37">
        <v>0</v>
      </c>
      <c r="L143" s="37">
        <v>0</v>
      </c>
      <c r="M143" s="40">
        <f t="shared" si="88"/>
        <v>5305</v>
      </c>
      <c r="N143" s="45">
        <v>5305</v>
      </c>
      <c r="O143" s="37">
        <v>0</v>
      </c>
      <c r="P143" s="37">
        <v>0</v>
      </c>
      <c r="Q143" s="40">
        <f t="shared" si="89"/>
        <v>5485</v>
      </c>
      <c r="R143" s="45">
        <v>5485</v>
      </c>
      <c r="S143" s="37">
        <v>0</v>
      </c>
      <c r="T143" s="37">
        <v>0</v>
      </c>
    </row>
    <row r="144" spans="2:20" ht="15.75" x14ac:dyDescent="0.25">
      <c r="B144" s="38"/>
      <c r="C144" s="34" t="s">
        <v>172</v>
      </c>
      <c r="D144" s="39" t="s">
        <v>175</v>
      </c>
      <c r="E144" s="40">
        <f t="shared" si="86"/>
        <v>1280</v>
      </c>
      <c r="F144" s="45">
        <v>1280</v>
      </c>
      <c r="G144" s="37">
        <v>0</v>
      </c>
      <c r="H144" s="37">
        <v>0</v>
      </c>
      <c r="I144" s="40">
        <f t="shared" si="87"/>
        <v>1280</v>
      </c>
      <c r="J144" s="45">
        <v>1280</v>
      </c>
      <c r="K144" s="37">
        <v>0</v>
      </c>
      <c r="L144" s="37">
        <v>0</v>
      </c>
      <c r="M144" s="40">
        <f t="shared" si="88"/>
        <v>1300</v>
      </c>
      <c r="N144" s="45">
        <v>1300</v>
      </c>
      <c r="O144" s="37">
        <v>0</v>
      </c>
      <c r="P144" s="37">
        <v>0</v>
      </c>
      <c r="Q144" s="40">
        <f t="shared" si="89"/>
        <v>1400</v>
      </c>
      <c r="R144" s="45">
        <v>1400</v>
      </c>
      <c r="S144" s="37">
        <v>0</v>
      </c>
      <c r="T144" s="37">
        <v>0</v>
      </c>
    </row>
    <row r="145" spans="2:20" ht="30" x14ac:dyDescent="0.25">
      <c r="B145" s="38"/>
      <c r="C145" s="34" t="s">
        <v>174</v>
      </c>
      <c r="D145" s="39" t="s">
        <v>173</v>
      </c>
      <c r="E145" s="40">
        <f t="shared" si="86"/>
        <v>30</v>
      </c>
      <c r="F145" s="45">
        <v>30</v>
      </c>
      <c r="G145" s="37">
        <v>0</v>
      </c>
      <c r="H145" s="37">
        <v>0</v>
      </c>
      <c r="I145" s="40">
        <f t="shared" si="87"/>
        <v>30</v>
      </c>
      <c r="J145" s="45">
        <v>30</v>
      </c>
      <c r="K145" s="37">
        <v>0</v>
      </c>
      <c r="L145" s="37">
        <v>0</v>
      </c>
      <c r="M145" s="40">
        <f t="shared" si="88"/>
        <v>35</v>
      </c>
      <c r="N145" s="45">
        <v>35</v>
      </c>
      <c r="O145" s="37">
        <v>0</v>
      </c>
      <c r="P145" s="37">
        <v>0</v>
      </c>
      <c r="Q145" s="40">
        <f t="shared" si="89"/>
        <v>35</v>
      </c>
      <c r="R145" s="45">
        <v>35</v>
      </c>
      <c r="S145" s="37">
        <v>0</v>
      </c>
      <c r="T145" s="37">
        <v>0</v>
      </c>
    </row>
    <row r="146" spans="2:20" ht="30" x14ac:dyDescent="0.25">
      <c r="B146" s="38"/>
      <c r="C146" s="34" t="s">
        <v>343</v>
      </c>
      <c r="D146" s="39" t="s">
        <v>342</v>
      </c>
      <c r="E146" s="40">
        <f t="shared" si="86"/>
        <v>500</v>
      </c>
      <c r="F146" s="45">
        <v>500</v>
      </c>
      <c r="G146" s="37">
        <v>0</v>
      </c>
      <c r="H146" s="37">
        <v>0</v>
      </c>
      <c r="I146" s="40">
        <f t="shared" si="87"/>
        <v>500</v>
      </c>
      <c r="J146" s="45">
        <v>500</v>
      </c>
      <c r="K146" s="37">
        <v>0</v>
      </c>
      <c r="L146" s="37">
        <v>0</v>
      </c>
      <c r="M146" s="40">
        <f t="shared" si="88"/>
        <v>500</v>
      </c>
      <c r="N146" s="45">
        <v>500</v>
      </c>
      <c r="O146" s="37">
        <v>0</v>
      </c>
      <c r="P146" s="37">
        <v>0</v>
      </c>
      <c r="Q146" s="40">
        <f t="shared" si="89"/>
        <v>500</v>
      </c>
      <c r="R146" s="45">
        <v>500</v>
      </c>
      <c r="S146" s="37">
        <v>0</v>
      </c>
      <c r="T146" s="37">
        <v>0</v>
      </c>
    </row>
    <row r="147" spans="2:20" ht="18" x14ac:dyDescent="0.25">
      <c r="B147" s="30" t="s">
        <v>490</v>
      </c>
      <c r="C147" s="31"/>
      <c r="D147" s="53" t="s">
        <v>95</v>
      </c>
      <c r="E147" s="32">
        <f t="shared" si="86"/>
        <v>1700</v>
      </c>
      <c r="F147" s="33">
        <f t="shared" ref="F147:P147" si="129">SUM(F151:F155)</f>
        <v>1700</v>
      </c>
      <c r="G147" s="33">
        <f t="shared" si="129"/>
        <v>0</v>
      </c>
      <c r="H147" s="33">
        <f t="shared" si="129"/>
        <v>0</v>
      </c>
      <c r="I147" s="32">
        <f t="shared" si="87"/>
        <v>1700</v>
      </c>
      <c r="J147" s="33">
        <f t="shared" ref="J147" si="130">SUM(J151:J155)</f>
        <v>1700</v>
      </c>
      <c r="K147" s="33">
        <f t="shared" si="129"/>
        <v>0</v>
      </c>
      <c r="L147" s="33">
        <f t="shared" si="129"/>
        <v>0</v>
      </c>
      <c r="M147" s="32">
        <f t="shared" si="88"/>
        <v>1800</v>
      </c>
      <c r="N147" s="33">
        <f t="shared" si="129"/>
        <v>1800</v>
      </c>
      <c r="O147" s="33">
        <f t="shared" si="129"/>
        <v>0</v>
      </c>
      <c r="P147" s="33">
        <f t="shared" si="129"/>
        <v>0</v>
      </c>
      <c r="Q147" s="32">
        <f t="shared" si="89"/>
        <v>1800</v>
      </c>
      <c r="R147" s="33">
        <f t="shared" ref="R147:T147" si="131">SUM(R151:R155)</f>
        <v>1800</v>
      </c>
      <c r="S147" s="33">
        <f t="shared" si="131"/>
        <v>0</v>
      </c>
      <c r="T147" s="33">
        <f t="shared" si="131"/>
        <v>0</v>
      </c>
    </row>
    <row r="148" spans="2:20" ht="18" x14ac:dyDescent="0.25">
      <c r="B148" s="41"/>
      <c r="C148" s="42"/>
      <c r="D148" s="43" t="s">
        <v>151</v>
      </c>
      <c r="E148" s="36">
        <f t="shared" si="86"/>
        <v>0</v>
      </c>
      <c r="F148" s="36">
        <f t="shared" ref="F148:H148" si="132">SUM(F149:F150)</f>
        <v>0</v>
      </c>
      <c r="G148" s="36">
        <f t="shared" si="132"/>
        <v>0</v>
      </c>
      <c r="H148" s="36">
        <f t="shared" si="132"/>
        <v>0</v>
      </c>
      <c r="I148" s="36">
        <f t="shared" si="87"/>
        <v>0</v>
      </c>
      <c r="J148" s="36">
        <f t="shared" ref="J148:L148" si="133">SUM(J149:J150)</f>
        <v>0</v>
      </c>
      <c r="K148" s="36">
        <f t="shared" si="133"/>
        <v>0</v>
      </c>
      <c r="L148" s="36">
        <f t="shared" si="133"/>
        <v>0</v>
      </c>
      <c r="M148" s="36">
        <f t="shared" si="88"/>
        <v>0</v>
      </c>
      <c r="N148" s="36">
        <f t="shared" ref="N148:P148" si="134">SUM(N149:N150)</f>
        <v>0</v>
      </c>
      <c r="O148" s="36">
        <f t="shared" si="134"/>
        <v>0</v>
      </c>
      <c r="P148" s="36">
        <f t="shared" si="134"/>
        <v>0</v>
      </c>
      <c r="Q148" s="36">
        <f t="shared" si="89"/>
        <v>0</v>
      </c>
      <c r="R148" s="36">
        <f t="shared" ref="R148:T148" si="135">SUM(R149:R150)</f>
        <v>0</v>
      </c>
      <c r="S148" s="36">
        <f t="shared" si="135"/>
        <v>0</v>
      </c>
      <c r="T148" s="36">
        <f t="shared" si="135"/>
        <v>0</v>
      </c>
    </row>
    <row r="149" spans="2:20" ht="18" x14ac:dyDescent="0.25">
      <c r="B149" s="41"/>
      <c r="C149" s="42"/>
      <c r="D149" s="44" t="s">
        <v>335</v>
      </c>
      <c r="E149" s="37">
        <f t="shared" si="86"/>
        <v>0</v>
      </c>
      <c r="F149" s="37">
        <v>0</v>
      </c>
      <c r="G149" s="37">
        <v>0</v>
      </c>
      <c r="H149" s="37">
        <v>0</v>
      </c>
      <c r="I149" s="37">
        <f t="shared" si="87"/>
        <v>0</v>
      </c>
      <c r="J149" s="37">
        <v>0</v>
      </c>
      <c r="K149" s="37">
        <v>0</v>
      </c>
      <c r="L149" s="37">
        <v>0</v>
      </c>
      <c r="M149" s="37">
        <f t="shared" si="88"/>
        <v>0</v>
      </c>
      <c r="N149" s="37">
        <v>0</v>
      </c>
      <c r="O149" s="37">
        <v>0</v>
      </c>
      <c r="P149" s="37">
        <v>0</v>
      </c>
      <c r="Q149" s="37">
        <f t="shared" si="89"/>
        <v>0</v>
      </c>
      <c r="R149" s="37">
        <v>0</v>
      </c>
      <c r="S149" s="37">
        <v>0</v>
      </c>
      <c r="T149" s="37">
        <v>0</v>
      </c>
    </row>
    <row r="150" spans="2:20" ht="18" x14ac:dyDescent="0.25">
      <c r="B150" s="41"/>
      <c r="C150" s="42"/>
      <c r="D150" s="44" t="s">
        <v>155</v>
      </c>
      <c r="E150" s="36">
        <f t="shared" si="86"/>
        <v>0</v>
      </c>
      <c r="F150" s="37">
        <v>0</v>
      </c>
      <c r="G150" s="37">
        <v>0</v>
      </c>
      <c r="H150" s="37">
        <v>0</v>
      </c>
      <c r="I150" s="36">
        <f t="shared" si="87"/>
        <v>0</v>
      </c>
      <c r="J150" s="37">
        <v>0</v>
      </c>
      <c r="K150" s="37">
        <v>0</v>
      </c>
      <c r="L150" s="37">
        <v>0</v>
      </c>
      <c r="M150" s="36">
        <f t="shared" si="88"/>
        <v>0</v>
      </c>
      <c r="N150" s="37">
        <v>0</v>
      </c>
      <c r="O150" s="37">
        <v>0</v>
      </c>
      <c r="P150" s="37">
        <v>0</v>
      </c>
      <c r="Q150" s="36">
        <f t="shared" si="89"/>
        <v>0</v>
      </c>
      <c r="R150" s="37">
        <v>0</v>
      </c>
      <c r="S150" s="37">
        <v>0</v>
      </c>
      <c r="T150" s="37">
        <v>0</v>
      </c>
    </row>
    <row r="151" spans="2:20" ht="75" x14ac:dyDescent="0.25">
      <c r="B151" s="38"/>
      <c r="C151" s="34" t="s">
        <v>176</v>
      </c>
      <c r="D151" s="39" t="s">
        <v>344</v>
      </c>
      <c r="E151" s="40">
        <f t="shared" si="86"/>
        <v>553.5</v>
      </c>
      <c r="F151" s="45">
        <v>553.5</v>
      </c>
      <c r="G151" s="37">
        <v>0</v>
      </c>
      <c r="H151" s="37">
        <v>0</v>
      </c>
      <c r="I151" s="40">
        <f t="shared" si="87"/>
        <v>553.5</v>
      </c>
      <c r="J151" s="45">
        <v>553.5</v>
      </c>
      <c r="K151" s="37">
        <v>0</v>
      </c>
      <c r="L151" s="37">
        <v>0</v>
      </c>
      <c r="M151" s="40">
        <f t="shared" si="88"/>
        <v>570</v>
      </c>
      <c r="N151" s="45">
        <v>570</v>
      </c>
      <c r="O151" s="37">
        <v>0</v>
      </c>
      <c r="P151" s="37">
        <v>0</v>
      </c>
      <c r="Q151" s="40">
        <f t="shared" si="89"/>
        <v>570</v>
      </c>
      <c r="R151" s="45">
        <v>570</v>
      </c>
      <c r="S151" s="37">
        <v>0</v>
      </c>
      <c r="T151" s="37">
        <v>0</v>
      </c>
    </row>
    <row r="152" spans="2:20" ht="60" x14ac:dyDescent="0.25">
      <c r="B152" s="38"/>
      <c r="C152" s="34" t="s">
        <v>177</v>
      </c>
      <c r="D152" s="39" t="s">
        <v>345</v>
      </c>
      <c r="E152" s="40">
        <f t="shared" si="86"/>
        <v>976.5</v>
      </c>
      <c r="F152" s="45">
        <v>976.5</v>
      </c>
      <c r="G152" s="37">
        <v>0</v>
      </c>
      <c r="H152" s="37">
        <v>0</v>
      </c>
      <c r="I152" s="40">
        <f t="shared" si="87"/>
        <v>976.5</v>
      </c>
      <c r="J152" s="45">
        <v>976.5</v>
      </c>
      <c r="K152" s="37">
        <v>0</v>
      </c>
      <c r="L152" s="37">
        <v>0</v>
      </c>
      <c r="M152" s="40">
        <f t="shared" si="88"/>
        <v>1000</v>
      </c>
      <c r="N152" s="45">
        <v>1000</v>
      </c>
      <c r="O152" s="37">
        <v>0</v>
      </c>
      <c r="P152" s="37">
        <v>0</v>
      </c>
      <c r="Q152" s="40">
        <f t="shared" si="89"/>
        <v>1000</v>
      </c>
      <c r="R152" s="45">
        <v>1000</v>
      </c>
      <c r="S152" s="37">
        <v>0</v>
      </c>
      <c r="T152" s="37">
        <v>0</v>
      </c>
    </row>
    <row r="153" spans="2:20" ht="15.75" x14ac:dyDescent="0.25">
      <c r="B153" s="38"/>
      <c r="C153" s="34" t="s">
        <v>178</v>
      </c>
      <c r="D153" s="39" t="s">
        <v>179</v>
      </c>
      <c r="E153" s="40">
        <f t="shared" si="86"/>
        <v>30</v>
      </c>
      <c r="F153" s="45">
        <v>30</v>
      </c>
      <c r="G153" s="37">
        <v>0</v>
      </c>
      <c r="H153" s="37">
        <v>0</v>
      </c>
      <c r="I153" s="40">
        <f t="shared" si="87"/>
        <v>30</v>
      </c>
      <c r="J153" s="45">
        <v>30</v>
      </c>
      <c r="K153" s="37">
        <v>0</v>
      </c>
      <c r="L153" s="37">
        <v>0</v>
      </c>
      <c r="M153" s="40">
        <f t="shared" si="88"/>
        <v>30</v>
      </c>
      <c r="N153" s="45">
        <v>30</v>
      </c>
      <c r="O153" s="37">
        <v>0</v>
      </c>
      <c r="P153" s="37">
        <v>0</v>
      </c>
      <c r="Q153" s="40">
        <f t="shared" si="89"/>
        <v>30</v>
      </c>
      <c r="R153" s="45">
        <v>30</v>
      </c>
      <c r="S153" s="37">
        <v>0</v>
      </c>
      <c r="T153" s="37">
        <v>0</v>
      </c>
    </row>
    <row r="154" spans="2:20" ht="15.75" x14ac:dyDescent="0.25">
      <c r="B154" s="38"/>
      <c r="C154" s="34" t="s">
        <v>180</v>
      </c>
      <c r="D154" s="39" t="s">
        <v>181</v>
      </c>
      <c r="E154" s="40">
        <f t="shared" si="86"/>
        <v>30</v>
      </c>
      <c r="F154" s="45">
        <v>30</v>
      </c>
      <c r="G154" s="37">
        <v>0</v>
      </c>
      <c r="H154" s="37">
        <v>0</v>
      </c>
      <c r="I154" s="40">
        <f t="shared" si="87"/>
        <v>30</v>
      </c>
      <c r="J154" s="45">
        <v>30</v>
      </c>
      <c r="K154" s="37">
        <v>0</v>
      </c>
      <c r="L154" s="37">
        <v>0</v>
      </c>
      <c r="M154" s="40">
        <f t="shared" si="88"/>
        <v>80</v>
      </c>
      <c r="N154" s="45">
        <v>80</v>
      </c>
      <c r="O154" s="37">
        <v>0</v>
      </c>
      <c r="P154" s="37">
        <v>0</v>
      </c>
      <c r="Q154" s="40">
        <f t="shared" si="89"/>
        <v>80</v>
      </c>
      <c r="R154" s="45">
        <v>80</v>
      </c>
      <c r="S154" s="37">
        <v>0</v>
      </c>
      <c r="T154" s="37">
        <v>0</v>
      </c>
    </row>
    <row r="155" spans="2:20" ht="90" x14ac:dyDescent="0.25">
      <c r="B155" s="38"/>
      <c r="C155" s="34" t="s">
        <v>182</v>
      </c>
      <c r="D155" s="39" t="s">
        <v>346</v>
      </c>
      <c r="E155" s="40">
        <f t="shared" si="86"/>
        <v>110</v>
      </c>
      <c r="F155" s="45">
        <v>110</v>
      </c>
      <c r="G155" s="37">
        <v>0</v>
      </c>
      <c r="H155" s="37">
        <v>0</v>
      </c>
      <c r="I155" s="40">
        <f t="shared" si="87"/>
        <v>110</v>
      </c>
      <c r="J155" s="45">
        <v>110</v>
      </c>
      <c r="K155" s="37">
        <v>0</v>
      </c>
      <c r="L155" s="37">
        <v>0</v>
      </c>
      <c r="M155" s="40">
        <f t="shared" si="88"/>
        <v>120</v>
      </c>
      <c r="N155" s="45">
        <v>120</v>
      </c>
      <c r="O155" s="37">
        <v>0</v>
      </c>
      <c r="P155" s="37">
        <v>0</v>
      </c>
      <c r="Q155" s="40">
        <f t="shared" si="89"/>
        <v>120</v>
      </c>
      <c r="R155" s="45">
        <v>120</v>
      </c>
      <c r="S155" s="37">
        <v>0</v>
      </c>
      <c r="T155" s="37">
        <v>0</v>
      </c>
    </row>
    <row r="156" spans="2:20" ht="18" x14ac:dyDescent="0.25">
      <c r="B156" s="30" t="s">
        <v>491</v>
      </c>
      <c r="C156" s="31"/>
      <c r="D156" s="53" t="s">
        <v>97</v>
      </c>
      <c r="E156" s="32">
        <f t="shared" ref="E156:E222" si="136">SUM(F156:H156)</f>
        <v>1800</v>
      </c>
      <c r="F156" s="33">
        <f>F160+F161+F162+F163</f>
        <v>1800</v>
      </c>
      <c r="G156" s="33">
        <f t="shared" ref="G156:P156" si="137">SUM(G160:G162)</f>
        <v>0</v>
      </c>
      <c r="H156" s="33">
        <f t="shared" si="137"/>
        <v>0</v>
      </c>
      <c r="I156" s="32">
        <f t="shared" ref="I156:I222" si="138">SUM(J156:L156)</f>
        <v>1800</v>
      </c>
      <c r="J156" s="33">
        <f>J160+J161+J162+J163</f>
        <v>1800</v>
      </c>
      <c r="K156" s="33">
        <f t="shared" si="137"/>
        <v>0</v>
      </c>
      <c r="L156" s="33">
        <f t="shared" si="137"/>
        <v>0</v>
      </c>
      <c r="M156" s="32">
        <f t="shared" ref="M156:M222" si="139">SUM(N156:P156)</f>
        <v>1900</v>
      </c>
      <c r="N156" s="33">
        <f>N160+N161+N162+N163</f>
        <v>1900</v>
      </c>
      <c r="O156" s="33">
        <f t="shared" si="137"/>
        <v>0</v>
      </c>
      <c r="P156" s="33">
        <f t="shared" si="137"/>
        <v>0</v>
      </c>
      <c r="Q156" s="32">
        <f t="shared" ref="Q156:Q222" si="140">SUM(R156:T156)</f>
        <v>2000</v>
      </c>
      <c r="R156" s="33">
        <f>R160+R161+R162+R163</f>
        <v>2000</v>
      </c>
      <c r="S156" s="33">
        <f t="shared" ref="S156:T156" si="141">SUM(S160:S162)</f>
        <v>0</v>
      </c>
      <c r="T156" s="33">
        <f t="shared" si="141"/>
        <v>0</v>
      </c>
    </row>
    <row r="157" spans="2:20" ht="18" x14ac:dyDescent="0.25">
      <c r="B157" s="41"/>
      <c r="C157" s="42"/>
      <c r="D157" s="43" t="s">
        <v>151</v>
      </c>
      <c r="E157" s="36">
        <f t="shared" si="136"/>
        <v>2</v>
      </c>
      <c r="F157" s="36">
        <f t="shared" ref="F157:H157" si="142">SUM(F158:F159)</f>
        <v>2</v>
      </c>
      <c r="G157" s="36">
        <f t="shared" si="142"/>
        <v>0</v>
      </c>
      <c r="H157" s="36">
        <f t="shared" si="142"/>
        <v>0</v>
      </c>
      <c r="I157" s="36">
        <f t="shared" si="138"/>
        <v>2</v>
      </c>
      <c r="J157" s="36">
        <f t="shared" ref="J157:L157" si="143">SUM(J158:J159)</f>
        <v>2</v>
      </c>
      <c r="K157" s="36">
        <f t="shared" si="143"/>
        <v>0</v>
      </c>
      <c r="L157" s="36">
        <f t="shared" si="143"/>
        <v>0</v>
      </c>
      <c r="M157" s="36">
        <f t="shared" si="139"/>
        <v>2</v>
      </c>
      <c r="N157" s="36">
        <f t="shared" ref="N157:P157" si="144">SUM(N158:N159)</f>
        <v>2</v>
      </c>
      <c r="O157" s="36">
        <f t="shared" si="144"/>
        <v>0</v>
      </c>
      <c r="P157" s="36">
        <f t="shared" si="144"/>
        <v>0</v>
      </c>
      <c r="Q157" s="36">
        <f t="shared" si="140"/>
        <v>2</v>
      </c>
      <c r="R157" s="36">
        <f t="shared" ref="R157:T157" si="145">SUM(R158:R159)</f>
        <v>2</v>
      </c>
      <c r="S157" s="36">
        <f t="shared" si="145"/>
        <v>0</v>
      </c>
      <c r="T157" s="36">
        <f t="shared" si="145"/>
        <v>0</v>
      </c>
    </row>
    <row r="158" spans="2:20" ht="18" x14ac:dyDescent="0.25">
      <c r="B158" s="41"/>
      <c r="C158" s="42"/>
      <c r="D158" s="44" t="s">
        <v>335</v>
      </c>
      <c r="E158" s="37">
        <f t="shared" si="136"/>
        <v>0</v>
      </c>
      <c r="F158" s="37">
        <v>0</v>
      </c>
      <c r="G158" s="37">
        <v>0</v>
      </c>
      <c r="H158" s="37">
        <v>0</v>
      </c>
      <c r="I158" s="37">
        <f t="shared" si="138"/>
        <v>0</v>
      </c>
      <c r="J158" s="37">
        <v>0</v>
      </c>
      <c r="K158" s="37">
        <v>0</v>
      </c>
      <c r="L158" s="37">
        <v>0</v>
      </c>
      <c r="M158" s="37">
        <f t="shared" si="139"/>
        <v>0</v>
      </c>
      <c r="N158" s="37">
        <v>0</v>
      </c>
      <c r="O158" s="37">
        <v>0</v>
      </c>
      <c r="P158" s="37">
        <v>0</v>
      </c>
      <c r="Q158" s="37">
        <f t="shared" si="140"/>
        <v>0</v>
      </c>
      <c r="R158" s="37">
        <v>0</v>
      </c>
      <c r="S158" s="37">
        <v>0</v>
      </c>
      <c r="T158" s="37">
        <v>0</v>
      </c>
    </row>
    <row r="159" spans="2:20" ht="18" x14ac:dyDescent="0.25">
      <c r="B159" s="41"/>
      <c r="C159" s="42"/>
      <c r="D159" s="44" t="s">
        <v>155</v>
      </c>
      <c r="E159" s="36">
        <f t="shared" si="136"/>
        <v>2</v>
      </c>
      <c r="F159" s="37">
        <v>2</v>
      </c>
      <c r="G159" s="37">
        <v>0</v>
      </c>
      <c r="H159" s="37">
        <v>0</v>
      </c>
      <c r="I159" s="36">
        <f t="shared" si="138"/>
        <v>2</v>
      </c>
      <c r="J159" s="37">
        <v>2</v>
      </c>
      <c r="K159" s="37">
        <v>0</v>
      </c>
      <c r="L159" s="37">
        <v>0</v>
      </c>
      <c r="M159" s="36">
        <f t="shared" si="139"/>
        <v>2</v>
      </c>
      <c r="N159" s="37">
        <v>2</v>
      </c>
      <c r="O159" s="37">
        <v>0</v>
      </c>
      <c r="P159" s="37">
        <v>0</v>
      </c>
      <c r="Q159" s="36">
        <f t="shared" si="140"/>
        <v>2</v>
      </c>
      <c r="R159" s="37">
        <v>2</v>
      </c>
      <c r="S159" s="37">
        <v>0</v>
      </c>
      <c r="T159" s="37">
        <v>0</v>
      </c>
    </row>
    <row r="160" spans="2:20" ht="30" x14ac:dyDescent="0.25">
      <c r="B160" s="38"/>
      <c r="C160" s="34" t="s">
        <v>183</v>
      </c>
      <c r="D160" s="39" t="s">
        <v>347</v>
      </c>
      <c r="E160" s="40">
        <f t="shared" si="136"/>
        <v>1460</v>
      </c>
      <c r="F160" s="45">
        <v>1460</v>
      </c>
      <c r="G160" s="37">
        <v>0</v>
      </c>
      <c r="H160" s="37">
        <v>0</v>
      </c>
      <c r="I160" s="40">
        <f t="shared" si="138"/>
        <v>1460</v>
      </c>
      <c r="J160" s="45">
        <v>1460</v>
      </c>
      <c r="K160" s="37">
        <v>0</v>
      </c>
      <c r="L160" s="37">
        <v>0</v>
      </c>
      <c r="M160" s="40">
        <f t="shared" si="139"/>
        <v>1560</v>
      </c>
      <c r="N160" s="45">
        <v>1560</v>
      </c>
      <c r="O160" s="37">
        <v>0</v>
      </c>
      <c r="P160" s="37">
        <v>0</v>
      </c>
      <c r="Q160" s="40">
        <f t="shared" si="140"/>
        <v>1660</v>
      </c>
      <c r="R160" s="45">
        <v>1660</v>
      </c>
      <c r="S160" s="37">
        <v>0</v>
      </c>
      <c r="T160" s="37">
        <v>0</v>
      </c>
    </row>
    <row r="161" spans="2:21" ht="30" x14ac:dyDescent="0.25">
      <c r="B161" s="38"/>
      <c r="C161" s="34" t="s">
        <v>184</v>
      </c>
      <c r="D161" s="39" t="s">
        <v>492</v>
      </c>
      <c r="E161" s="40">
        <f t="shared" si="136"/>
        <v>128</v>
      </c>
      <c r="F161" s="45">
        <v>128</v>
      </c>
      <c r="G161" s="37">
        <v>0</v>
      </c>
      <c r="H161" s="37">
        <v>0</v>
      </c>
      <c r="I161" s="40">
        <f t="shared" si="138"/>
        <v>128</v>
      </c>
      <c r="J161" s="45">
        <v>128</v>
      </c>
      <c r="K161" s="37">
        <v>0</v>
      </c>
      <c r="L161" s="37">
        <v>0</v>
      </c>
      <c r="M161" s="40">
        <f t="shared" si="139"/>
        <v>128</v>
      </c>
      <c r="N161" s="45">
        <v>128</v>
      </c>
      <c r="O161" s="37">
        <v>0</v>
      </c>
      <c r="P161" s="37">
        <v>0</v>
      </c>
      <c r="Q161" s="40">
        <f t="shared" si="140"/>
        <v>128</v>
      </c>
      <c r="R161" s="45">
        <v>128</v>
      </c>
      <c r="S161" s="37">
        <v>0</v>
      </c>
      <c r="T161" s="37">
        <v>0</v>
      </c>
    </row>
    <row r="162" spans="2:21" ht="90" x14ac:dyDescent="0.25">
      <c r="B162" s="38"/>
      <c r="C162" s="34" t="s">
        <v>186</v>
      </c>
      <c r="D162" s="39" t="s">
        <v>494</v>
      </c>
      <c r="E162" s="40">
        <f t="shared" si="136"/>
        <v>200</v>
      </c>
      <c r="F162" s="45">
        <v>200</v>
      </c>
      <c r="G162" s="37">
        <v>0</v>
      </c>
      <c r="H162" s="37">
        <v>0</v>
      </c>
      <c r="I162" s="40">
        <f t="shared" si="138"/>
        <v>200</v>
      </c>
      <c r="J162" s="45">
        <v>200</v>
      </c>
      <c r="K162" s="37">
        <v>0</v>
      </c>
      <c r="L162" s="37">
        <v>0</v>
      </c>
      <c r="M162" s="40">
        <f t="shared" si="139"/>
        <v>200</v>
      </c>
      <c r="N162" s="45">
        <v>200</v>
      </c>
      <c r="O162" s="37">
        <v>0</v>
      </c>
      <c r="P162" s="37">
        <v>0</v>
      </c>
      <c r="Q162" s="40">
        <f t="shared" si="140"/>
        <v>200</v>
      </c>
      <c r="R162" s="45">
        <v>200</v>
      </c>
      <c r="S162" s="37">
        <v>0</v>
      </c>
      <c r="T162" s="37">
        <v>0</v>
      </c>
    </row>
    <row r="163" spans="2:21" ht="30" x14ac:dyDescent="0.25">
      <c r="B163" s="38"/>
      <c r="C163" s="34" t="s">
        <v>493</v>
      </c>
      <c r="D163" s="39" t="s">
        <v>495</v>
      </c>
      <c r="E163" s="40">
        <f t="shared" si="136"/>
        <v>12</v>
      </c>
      <c r="F163" s="45">
        <v>12</v>
      </c>
      <c r="G163" s="37">
        <v>0</v>
      </c>
      <c r="H163" s="37">
        <v>0</v>
      </c>
      <c r="I163" s="40">
        <f t="shared" si="138"/>
        <v>12</v>
      </c>
      <c r="J163" s="45">
        <v>12</v>
      </c>
      <c r="K163" s="37">
        <v>0</v>
      </c>
      <c r="L163" s="37">
        <v>0</v>
      </c>
      <c r="M163" s="40">
        <f t="shared" si="139"/>
        <v>12</v>
      </c>
      <c r="N163" s="45">
        <v>12</v>
      </c>
      <c r="O163" s="37">
        <v>0</v>
      </c>
      <c r="P163" s="37">
        <v>0</v>
      </c>
      <c r="Q163" s="40">
        <f t="shared" si="140"/>
        <v>12</v>
      </c>
      <c r="R163" s="45">
        <v>12</v>
      </c>
      <c r="S163" s="37">
        <v>0</v>
      </c>
      <c r="T163" s="37">
        <v>0</v>
      </c>
    </row>
    <row r="164" spans="2:21" ht="72" x14ac:dyDescent="0.25">
      <c r="B164" s="30" t="s">
        <v>496</v>
      </c>
      <c r="C164" s="31"/>
      <c r="D164" s="53" t="s">
        <v>412</v>
      </c>
      <c r="E164" s="32">
        <f t="shared" si="136"/>
        <v>260</v>
      </c>
      <c r="F164" s="33">
        <f>F168+F169</f>
        <v>260</v>
      </c>
      <c r="G164" s="33">
        <f t="shared" ref="G164:H164" si="146">G168+G169</f>
        <v>0</v>
      </c>
      <c r="H164" s="33">
        <f t="shared" si="146"/>
        <v>0</v>
      </c>
      <c r="I164" s="32">
        <f t="shared" si="138"/>
        <v>260</v>
      </c>
      <c r="J164" s="33">
        <f>J168+J169</f>
        <v>260</v>
      </c>
      <c r="K164" s="33">
        <f t="shared" ref="K164:L164" si="147">K168+K169</f>
        <v>0</v>
      </c>
      <c r="L164" s="33">
        <f t="shared" si="147"/>
        <v>0</v>
      </c>
      <c r="M164" s="32">
        <f t="shared" si="139"/>
        <v>260</v>
      </c>
      <c r="N164" s="33">
        <f>N168+N169</f>
        <v>260</v>
      </c>
      <c r="O164" s="33">
        <f t="shared" ref="O164:P164" si="148">O168+O169</f>
        <v>0</v>
      </c>
      <c r="P164" s="33">
        <f t="shared" si="148"/>
        <v>0</v>
      </c>
      <c r="Q164" s="32">
        <f t="shared" si="140"/>
        <v>260</v>
      </c>
      <c r="R164" s="33">
        <f>R168+R169</f>
        <v>260</v>
      </c>
      <c r="S164" s="33">
        <f t="shared" ref="S164:T164" si="149">S168+S169</f>
        <v>0</v>
      </c>
      <c r="T164" s="33">
        <f t="shared" si="149"/>
        <v>0</v>
      </c>
    </row>
    <row r="165" spans="2:21" ht="18" x14ac:dyDescent="0.25">
      <c r="B165" s="41"/>
      <c r="C165" s="42"/>
      <c r="D165" s="43" t="s">
        <v>151</v>
      </c>
      <c r="E165" s="36">
        <f t="shared" si="136"/>
        <v>5</v>
      </c>
      <c r="F165" s="36">
        <f t="shared" ref="F165:H165" si="150">SUM(F166:F167)</f>
        <v>5</v>
      </c>
      <c r="G165" s="36">
        <f t="shared" si="150"/>
        <v>0</v>
      </c>
      <c r="H165" s="36">
        <f t="shared" si="150"/>
        <v>0</v>
      </c>
      <c r="I165" s="36">
        <f t="shared" si="138"/>
        <v>5</v>
      </c>
      <c r="J165" s="36">
        <f t="shared" ref="J165:L165" si="151">SUM(J166:J167)</f>
        <v>5</v>
      </c>
      <c r="K165" s="36">
        <f t="shared" si="151"/>
        <v>0</v>
      </c>
      <c r="L165" s="36">
        <f t="shared" si="151"/>
        <v>0</v>
      </c>
      <c r="M165" s="36">
        <f t="shared" si="139"/>
        <v>5</v>
      </c>
      <c r="N165" s="36">
        <f t="shared" ref="N165:P165" si="152">SUM(N166:N167)</f>
        <v>5</v>
      </c>
      <c r="O165" s="36">
        <f t="shared" si="152"/>
        <v>0</v>
      </c>
      <c r="P165" s="36">
        <f t="shared" si="152"/>
        <v>0</v>
      </c>
      <c r="Q165" s="36">
        <f t="shared" si="140"/>
        <v>5</v>
      </c>
      <c r="R165" s="36">
        <f t="shared" ref="R165:T165" si="153">SUM(R166:R167)</f>
        <v>5</v>
      </c>
      <c r="S165" s="36">
        <f t="shared" si="153"/>
        <v>0</v>
      </c>
      <c r="T165" s="36">
        <f t="shared" si="153"/>
        <v>0</v>
      </c>
    </row>
    <row r="166" spans="2:21" ht="18" x14ac:dyDescent="0.25">
      <c r="B166" s="41"/>
      <c r="C166" s="42"/>
      <c r="D166" s="44" t="s">
        <v>335</v>
      </c>
      <c r="E166" s="37">
        <f t="shared" si="136"/>
        <v>0</v>
      </c>
      <c r="F166" s="37">
        <v>0</v>
      </c>
      <c r="G166" s="37">
        <v>0</v>
      </c>
      <c r="H166" s="37">
        <v>0</v>
      </c>
      <c r="I166" s="37">
        <f t="shared" si="138"/>
        <v>0</v>
      </c>
      <c r="J166" s="37">
        <v>0</v>
      </c>
      <c r="K166" s="37">
        <v>0</v>
      </c>
      <c r="L166" s="37">
        <v>0</v>
      </c>
      <c r="M166" s="37">
        <f t="shared" si="139"/>
        <v>0</v>
      </c>
      <c r="N166" s="37">
        <v>0</v>
      </c>
      <c r="O166" s="37">
        <v>0</v>
      </c>
      <c r="P166" s="37">
        <v>0</v>
      </c>
      <c r="Q166" s="37">
        <f t="shared" si="140"/>
        <v>0</v>
      </c>
      <c r="R166" s="37">
        <v>0</v>
      </c>
      <c r="S166" s="37">
        <v>0</v>
      </c>
      <c r="T166" s="37">
        <v>0</v>
      </c>
    </row>
    <row r="167" spans="2:21" ht="18" x14ac:dyDescent="0.25">
      <c r="B167" s="41"/>
      <c r="C167" s="42"/>
      <c r="D167" s="44" t="s">
        <v>155</v>
      </c>
      <c r="E167" s="36">
        <f t="shared" si="136"/>
        <v>5</v>
      </c>
      <c r="F167" s="37">
        <v>5</v>
      </c>
      <c r="G167" s="37">
        <v>0</v>
      </c>
      <c r="H167" s="37">
        <v>0</v>
      </c>
      <c r="I167" s="36">
        <f t="shared" si="138"/>
        <v>5</v>
      </c>
      <c r="J167" s="37">
        <v>5</v>
      </c>
      <c r="K167" s="37">
        <v>0</v>
      </c>
      <c r="L167" s="37">
        <v>0</v>
      </c>
      <c r="M167" s="36">
        <f t="shared" si="139"/>
        <v>5</v>
      </c>
      <c r="N167" s="37">
        <v>5</v>
      </c>
      <c r="O167" s="37">
        <v>0</v>
      </c>
      <c r="P167" s="37">
        <v>0</v>
      </c>
      <c r="Q167" s="36">
        <f t="shared" si="140"/>
        <v>5</v>
      </c>
      <c r="R167" s="37">
        <v>5</v>
      </c>
      <c r="S167" s="37">
        <v>0</v>
      </c>
      <c r="T167" s="37">
        <v>0</v>
      </c>
    </row>
    <row r="168" spans="2:21" ht="45" x14ac:dyDescent="0.25">
      <c r="B168" s="41"/>
      <c r="C168" s="34" t="s">
        <v>391</v>
      </c>
      <c r="D168" s="39" t="s">
        <v>392</v>
      </c>
      <c r="E168" s="40">
        <f t="shared" si="136"/>
        <v>170</v>
      </c>
      <c r="F168" s="45">
        <v>170</v>
      </c>
      <c r="G168" s="37">
        <v>0</v>
      </c>
      <c r="H168" s="37">
        <v>0</v>
      </c>
      <c r="I168" s="40">
        <f t="shared" si="138"/>
        <v>170</v>
      </c>
      <c r="J168" s="45">
        <v>170</v>
      </c>
      <c r="K168" s="37">
        <v>0</v>
      </c>
      <c r="L168" s="37">
        <v>0</v>
      </c>
      <c r="M168" s="40">
        <f t="shared" si="139"/>
        <v>170</v>
      </c>
      <c r="N168" s="45">
        <v>170</v>
      </c>
      <c r="O168" s="37">
        <v>0</v>
      </c>
      <c r="P168" s="37">
        <v>0</v>
      </c>
      <c r="Q168" s="40">
        <f t="shared" si="140"/>
        <v>170</v>
      </c>
      <c r="R168" s="45">
        <v>170</v>
      </c>
      <c r="S168" s="37">
        <v>0</v>
      </c>
      <c r="T168" s="37">
        <v>0</v>
      </c>
    </row>
    <row r="169" spans="2:21" ht="60" x14ac:dyDescent="0.25">
      <c r="B169" s="41"/>
      <c r="C169" s="34" t="s">
        <v>393</v>
      </c>
      <c r="D169" s="39" t="s">
        <v>394</v>
      </c>
      <c r="E169" s="40">
        <f t="shared" si="136"/>
        <v>90</v>
      </c>
      <c r="F169" s="45">
        <v>90</v>
      </c>
      <c r="G169" s="37">
        <v>0</v>
      </c>
      <c r="H169" s="37">
        <v>0</v>
      </c>
      <c r="I169" s="40">
        <f t="shared" si="138"/>
        <v>90</v>
      </c>
      <c r="J169" s="45">
        <v>90</v>
      </c>
      <c r="K169" s="37">
        <v>0</v>
      </c>
      <c r="L169" s="37">
        <v>0</v>
      </c>
      <c r="M169" s="40">
        <f t="shared" si="139"/>
        <v>90</v>
      </c>
      <c r="N169" s="45">
        <v>90</v>
      </c>
      <c r="O169" s="37">
        <v>0</v>
      </c>
      <c r="P169" s="37">
        <v>0</v>
      </c>
      <c r="Q169" s="40">
        <f t="shared" si="140"/>
        <v>90</v>
      </c>
      <c r="R169" s="45">
        <v>90</v>
      </c>
      <c r="S169" s="37">
        <v>0</v>
      </c>
      <c r="T169" s="37">
        <v>0</v>
      </c>
    </row>
    <row r="170" spans="2:21" ht="18" x14ac:dyDescent="0.25">
      <c r="B170" s="30" t="s">
        <v>497</v>
      </c>
      <c r="C170" s="31"/>
      <c r="D170" s="53" t="s">
        <v>103</v>
      </c>
      <c r="E170" s="32">
        <f t="shared" si="136"/>
        <v>15670</v>
      </c>
      <c r="F170" s="33">
        <f>SUM(F174:F182)</f>
        <v>15670</v>
      </c>
      <c r="G170" s="33">
        <f>SUM(G174:G182)</f>
        <v>0</v>
      </c>
      <c r="H170" s="33">
        <f>SUM(H174:H182)</f>
        <v>0</v>
      </c>
      <c r="I170" s="32">
        <f t="shared" si="138"/>
        <v>15670</v>
      </c>
      <c r="J170" s="33">
        <f>SUM(J174:J182)</f>
        <v>15670</v>
      </c>
      <c r="K170" s="33">
        <f>SUM(K174:K182)</f>
        <v>0</v>
      </c>
      <c r="L170" s="33">
        <f>SUM(L174:L182)</f>
        <v>0</v>
      </c>
      <c r="M170" s="32">
        <f t="shared" si="139"/>
        <v>17110</v>
      </c>
      <c r="N170" s="33">
        <f>SUM(N174:N182)</f>
        <v>17110</v>
      </c>
      <c r="O170" s="33">
        <f>SUM(O174:O182)</f>
        <v>0</v>
      </c>
      <c r="P170" s="33">
        <f>SUM(P174:P182)</f>
        <v>0</v>
      </c>
      <c r="Q170" s="32">
        <f t="shared" si="140"/>
        <v>17200</v>
      </c>
      <c r="R170" s="33">
        <f>SUM(R174:R182)</f>
        <v>17200</v>
      </c>
      <c r="S170" s="33">
        <f>SUM(S174:S182)</f>
        <v>0</v>
      </c>
      <c r="T170" s="33">
        <f>SUM(T174:T182)</f>
        <v>0</v>
      </c>
      <c r="U170" s="81"/>
    </row>
    <row r="171" spans="2:21" ht="18" x14ac:dyDescent="0.25">
      <c r="B171" s="41"/>
      <c r="C171" s="42"/>
      <c r="D171" s="43" t="s">
        <v>151</v>
      </c>
      <c r="E171" s="36">
        <f t="shared" si="136"/>
        <v>31</v>
      </c>
      <c r="F171" s="36">
        <f t="shared" ref="F171:H171" si="154">SUM(F172:F173)</f>
        <v>31</v>
      </c>
      <c r="G171" s="36">
        <f t="shared" si="154"/>
        <v>0</v>
      </c>
      <c r="H171" s="36">
        <f t="shared" si="154"/>
        <v>0</v>
      </c>
      <c r="I171" s="36">
        <f t="shared" si="138"/>
        <v>31</v>
      </c>
      <c r="J171" s="36">
        <f t="shared" ref="J171:L171" si="155">SUM(J172:J173)</f>
        <v>31</v>
      </c>
      <c r="K171" s="36">
        <f t="shared" si="155"/>
        <v>0</v>
      </c>
      <c r="L171" s="36">
        <f t="shared" si="155"/>
        <v>0</v>
      </c>
      <c r="M171" s="36">
        <f t="shared" si="139"/>
        <v>31</v>
      </c>
      <c r="N171" s="36">
        <f t="shared" ref="N171:P171" si="156">SUM(N172:N173)</f>
        <v>31</v>
      </c>
      <c r="O171" s="36">
        <f t="shared" si="156"/>
        <v>0</v>
      </c>
      <c r="P171" s="36">
        <f t="shared" si="156"/>
        <v>0</v>
      </c>
      <c r="Q171" s="36">
        <f t="shared" si="140"/>
        <v>31</v>
      </c>
      <c r="R171" s="36">
        <f t="shared" ref="R171:T171" si="157">SUM(R172:R173)</f>
        <v>31</v>
      </c>
      <c r="S171" s="36">
        <f t="shared" si="157"/>
        <v>0</v>
      </c>
      <c r="T171" s="36">
        <f t="shared" si="157"/>
        <v>0</v>
      </c>
    </row>
    <row r="172" spans="2:21" ht="18" x14ac:dyDescent="0.25">
      <c r="B172" s="41"/>
      <c r="C172" s="42"/>
      <c r="D172" s="44" t="s">
        <v>335</v>
      </c>
      <c r="E172" s="37">
        <f t="shared" si="136"/>
        <v>0</v>
      </c>
      <c r="F172" s="37">
        <v>0</v>
      </c>
      <c r="G172" s="37">
        <v>0</v>
      </c>
      <c r="H172" s="37">
        <v>0</v>
      </c>
      <c r="I172" s="37">
        <f t="shared" si="138"/>
        <v>0</v>
      </c>
      <c r="J172" s="37">
        <v>0</v>
      </c>
      <c r="K172" s="37">
        <v>0</v>
      </c>
      <c r="L172" s="37">
        <v>0</v>
      </c>
      <c r="M172" s="37">
        <f t="shared" si="139"/>
        <v>0</v>
      </c>
      <c r="N172" s="37">
        <v>0</v>
      </c>
      <c r="O172" s="37">
        <v>0</v>
      </c>
      <c r="P172" s="37">
        <v>0</v>
      </c>
      <c r="Q172" s="37">
        <f t="shared" si="140"/>
        <v>0</v>
      </c>
      <c r="R172" s="37">
        <v>0</v>
      </c>
      <c r="S172" s="37">
        <v>0</v>
      </c>
      <c r="T172" s="37">
        <v>0</v>
      </c>
    </row>
    <row r="173" spans="2:21" ht="18" x14ac:dyDescent="0.25">
      <c r="B173" s="41"/>
      <c r="C173" s="42"/>
      <c r="D173" s="44" t="s">
        <v>155</v>
      </c>
      <c r="E173" s="36">
        <f t="shared" si="136"/>
        <v>31</v>
      </c>
      <c r="F173" s="37">
        <v>31</v>
      </c>
      <c r="G173" s="37">
        <v>0</v>
      </c>
      <c r="H173" s="37">
        <v>0</v>
      </c>
      <c r="I173" s="36">
        <f t="shared" si="138"/>
        <v>31</v>
      </c>
      <c r="J173" s="37">
        <v>31</v>
      </c>
      <c r="K173" s="37">
        <v>0</v>
      </c>
      <c r="L173" s="37">
        <v>0</v>
      </c>
      <c r="M173" s="36">
        <f t="shared" si="139"/>
        <v>31</v>
      </c>
      <c r="N173" s="37">
        <v>31</v>
      </c>
      <c r="O173" s="37">
        <v>0</v>
      </c>
      <c r="P173" s="37">
        <v>0</v>
      </c>
      <c r="Q173" s="36">
        <f t="shared" si="140"/>
        <v>31</v>
      </c>
      <c r="R173" s="37">
        <v>31</v>
      </c>
      <c r="S173" s="37">
        <v>0</v>
      </c>
      <c r="T173" s="37">
        <v>0</v>
      </c>
    </row>
    <row r="174" spans="2:21" ht="60" x14ac:dyDescent="0.25">
      <c r="B174" s="38"/>
      <c r="C174" s="34" t="s">
        <v>188</v>
      </c>
      <c r="D174" s="39" t="s">
        <v>505</v>
      </c>
      <c r="E174" s="40">
        <f t="shared" si="136"/>
        <v>3121</v>
      </c>
      <c r="F174" s="45">
        <v>3121</v>
      </c>
      <c r="G174" s="37">
        <v>0</v>
      </c>
      <c r="H174" s="37">
        <v>0</v>
      </c>
      <c r="I174" s="40">
        <f t="shared" si="138"/>
        <v>3121</v>
      </c>
      <c r="J174" s="45">
        <v>3121</v>
      </c>
      <c r="K174" s="37">
        <v>0</v>
      </c>
      <c r="L174" s="37">
        <v>0</v>
      </c>
      <c r="M174" s="40">
        <f t="shared" si="139"/>
        <v>3130</v>
      </c>
      <c r="N174" s="45">
        <v>3130</v>
      </c>
      <c r="O174" s="37">
        <v>0</v>
      </c>
      <c r="P174" s="37">
        <v>0</v>
      </c>
      <c r="Q174" s="40">
        <f t="shared" si="140"/>
        <v>3130</v>
      </c>
      <c r="R174" s="45">
        <v>3130</v>
      </c>
      <c r="S174" s="37">
        <v>0</v>
      </c>
      <c r="T174" s="37">
        <v>0</v>
      </c>
    </row>
    <row r="175" spans="2:21" ht="30" x14ac:dyDescent="0.25">
      <c r="B175" s="38"/>
      <c r="C175" s="34" t="s">
        <v>498</v>
      </c>
      <c r="D175" s="39" t="s">
        <v>193</v>
      </c>
      <c r="E175" s="40">
        <f t="shared" si="136"/>
        <v>1312</v>
      </c>
      <c r="F175" s="45">
        <v>1312</v>
      </c>
      <c r="G175" s="37">
        <v>0</v>
      </c>
      <c r="H175" s="37">
        <v>0</v>
      </c>
      <c r="I175" s="40">
        <f t="shared" si="138"/>
        <v>1312</v>
      </c>
      <c r="J175" s="45">
        <v>1312</v>
      </c>
      <c r="K175" s="37">
        <v>0</v>
      </c>
      <c r="L175" s="37">
        <v>0</v>
      </c>
      <c r="M175" s="40">
        <f t="shared" si="139"/>
        <v>1570</v>
      </c>
      <c r="N175" s="45">
        <v>1570</v>
      </c>
      <c r="O175" s="37">
        <v>0</v>
      </c>
      <c r="P175" s="37">
        <v>0</v>
      </c>
      <c r="Q175" s="40">
        <f t="shared" si="140"/>
        <v>1660</v>
      </c>
      <c r="R175" s="45">
        <v>1660</v>
      </c>
      <c r="S175" s="37">
        <v>0</v>
      </c>
      <c r="T175" s="37">
        <v>0</v>
      </c>
    </row>
    <row r="176" spans="2:21" ht="15.75" x14ac:dyDescent="0.25">
      <c r="B176" s="38"/>
      <c r="C176" s="34" t="s">
        <v>499</v>
      </c>
      <c r="D176" s="39" t="s">
        <v>195</v>
      </c>
      <c r="E176" s="40">
        <f t="shared" si="136"/>
        <v>9500</v>
      </c>
      <c r="F176" s="45">
        <v>9500</v>
      </c>
      <c r="G176" s="37">
        <v>0</v>
      </c>
      <c r="H176" s="37">
        <v>0</v>
      </c>
      <c r="I176" s="40">
        <f t="shared" si="138"/>
        <v>9500</v>
      </c>
      <c r="J176" s="45">
        <v>9500</v>
      </c>
      <c r="K176" s="37">
        <v>0</v>
      </c>
      <c r="L176" s="37">
        <v>0</v>
      </c>
      <c r="M176" s="40">
        <f t="shared" si="139"/>
        <v>9830</v>
      </c>
      <c r="N176" s="45">
        <v>9830</v>
      </c>
      <c r="O176" s="37">
        <v>0</v>
      </c>
      <c r="P176" s="37">
        <v>0</v>
      </c>
      <c r="Q176" s="40">
        <f t="shared" si="140"/>
        <v>9830</v>
      </c>
      <c r="R176" s="45">
        <v>9830</v>
      </c>
      <c r="S176" s="37">
        <v>0</v>
      </c>
      <c r="T176" s="37">
        <v>0</v>
      </c>
    </row>
    <row r="177" spans="2:21" ht="45" x14ac:dyDescent="0.25">
      <c r="B177" s="38"/>
      <c r="C177" s="34" t="s">
        <v>500</v>
      </c>
      <c r="D177" s="39" t="s">
        <v>348</v>
      </c>
      <c r="E177" s="40">
        <f t="shared" si="136"/>
        <v>39.200000000000003</v>
      </c>
      <c r="F177" s="45">
        <v>39.200000000000003</v>
      </c>
      <c r="G177" s="37">
        <v>0</v>
      </c>
      <c r="H177" s="37">
        <v>0</v>
      </c>
      <c r="I177" s="40">
        <f t="shared" si="138"/>
        <v>39.200000000000003</v>
      </c>
      <c r="J177" s="45">
        <v>39.200000000000003</v>
      </c>
      <c r="K177" s="37">
        <v>0</v>
      </c>
      <c r="L177" s="37">
        <v>0</v>
      </c>
      <c r="M177" s="40">
        <f t="shared" si="139"/>
        <v>40</v>
      </c>
      <c r="N177" s="45">
        <v>40</v>
      </c>
      <c r="O177" s="37">
        <v>0</v>
      </c>
      <c r="P177" s="37">
        <v>0</v>
      </c>
      <c r="Q177" s="40">
        <f t="shared" si="140"/>
        <v>40</v>
      </c>
      <c r="R177" s="45">
        <v>40</v>
      </c>
      <c r="S177" s="37">
        <v>0</v>
      </c>
      <c r="T177" s="37">
        <v>0</v>
      </c>
    </row>
    <row r="178" spans="2:21" ht="30" x14ac:dyDescent="0.25">
      <c r="B178" s="38"/>
      <c r="C178" s="34" t="s">
        <v>501</v>
      </c>
      <c r="D178" s="39" t="s">
        <v>198</v>
      </c>
      <c r="E178" s="40">
        <f t="shared" si="136"/>
        <v>37.799999999999997</v>
      </c>
      <c r="F178" s="45">
        <v>37.799999999999997</v>
      </c>
      <c r="G178" s="37">
        <v>0</v>
      </c>
      <c r="H178" s="37">
        <v>0</v>
      </c>
      <c r="I178" s="40">
        <f t="shared" si="138"/>
        <v>37.799999999999997</v>
      </c>
      <c r="J178" s="45">
        <v>37.799999999999997</v>
      </c>
      <c r="K178" s="37">
        <v>0</v>
      </c>
      <c r="L178" s="37">
        <v>0</v>
      </c>
      <c r="M178" s="40">
        <f t="shared" si="139"/>
        <v>40</v>
      </c>
      <c r="N178" s="45">
        <v>40</v>
      </c>
      <c r="O178" s="37">
        <v>0</v>
      </c>
      <c r="P178" s="37">
        <v>0</v>
      </c>
      <c r="Q178" s="40">
        <f t="shared" si="140"/>
        <v>40</v>
      </c>
      <c r="R178" s="45">
        <v>40</v>
      </c>
      <c r="S178" s="37">
        <v>0</v>
      </c>
      <c r="T178" s="37">
        <v>0</v>
      </c>
    </row>
    <row r="179" spans="2:21" ht="45" x14ac:dyDescent="0.25">
      <c r="B179" s="38"/>
      <c r="C179" s="34" t="s">
        <v>502</v>
      </c>
      <c r="D179" s="39" t="s">
        <v>504</v>
      </c>
      <c r="E179" s="40">
        <f t="shared" si="136"/>
        <v>1250</v>
      </c>
      <c r="F179" s="45">
        <v>1250</v>
      </c>
      <c r="G179" s="37">
        <v>0</v>
      </c>
      <c r="H179" s="37">
        <v>0</v>
      </c>
      <c r="I179" s="40">
        <f t="shared" si="138"/>
        <v>1250</v>
      </c>
      <c r="J179" s="45">
        <v>1250</v>
      </c>
      <c r="K179" s="37">
        <v>0</v>
      </c>
      <c r="L179" s="37">
        <v>0</v>
      </c>
      <c r="M179" s="40">
        <f t="shared" si="139"/>
        <v>2000</v>
      </c>
      <c r="N179" s="45">
        <v>2000</v>
      </c>
      <c r="O179" s="37">
        <v>0</v>
      </c>
      <c r="P179" s="37">
        <v>0</v>
      </c>
      <c r="Q179" s="40">
        <f t="shared" si="140"/>
        <v>2000</v>
      </c>
      <c r="R179" s="45">
        <v>2000</v>
      </c>
      <c r="S179" s="37">
        <v>0</v>
      </c>
      <c r="T179" s="37">
        <v>0</v>
      </c>
    </row>
    <row r="180" spans="2:21" ht="75" x14ac:dyDescent="0.25">
      <c r="B180" s="38"/>
      <c r="C180" s="34" t="s">
        <v>503</v>
      </c>
      <c r="D180" s="39" t="s">
        <v>398</v>
      </c>
      <c r="E180" s="40">
        <f t="shared" si="136"/>
        <v>410</v>
      </c>
      <c r="F180" s="45">
        <v>410</v>
      </c>
      <c r="G180" s="37">
        <v>0</v>
      </c>
      <c r="H180" s="37">
        <v>0</v>
      </c>
      <c r="I180" s="40">
        <f t="shared" si="138"/>
        <v>410</v>
      </c>
      <c r="J180" s="45">
        <v>410</v>
      </c>
      <c r="K180" s="37">
        <v>0</v>
      </c>
      <c r="L180" s="37">
        <v>0</v>
      </c>
      <c r="M180" s="40">
        <f t="shared" si="139"/>
        <v>500</v>
      </c>
      <c r="N180" s="45">
        <v>500</v>
      </c>
      <c r="O180" s="37">
        <v>0</v>
      </c>
      <c r="P180" s="37">
        <v>0</v>
      </c>
      <c r="Q180" s="40">
        <f t="shared" si="140"/>
        <v>500</v>
      </c>
      <c r="R180" s="45">
        <v>500</v>
      </c>
      <c r="S180" s="37">
        <v>0</v>
      </c>
      <c r="T180" s="37">
        <v>0</v>
      </c>
    </row>
    <row r="181" spans="2:21" ht="30" hidden="1" x14ac:dyDescent="0.25">
      <c r="B181" s="38"/>
      <c r="C181" s="86"/>
      <c r="D181" s="87" t="s">
        <v>399</v>
      </c>
      <c r="E181" s="40">
        <f t="shared" si="136"/>
        <v>0</v>
      </c>
      <c r="F181" s="45"/>
      <c r="G181" s="37">
        <v>0</v>
      </c>
      <c r="H181" s="37">
        <v>0</v>
      </c>
      <c r="I181" s="40">
        <f t="shared" si="138"/>
        <v>0</v>
      </c>
      <c r="J181" s="45"/>
      <c r="K181" s="37">
        <v>0</v>
      </c>
      <c r="L181" s="37">
        <v>0</v>
      </c>
      <c r="M181" s="40">
        <f t="shared" si="139"/>
        <v>0</v>
      </c>
      <c r="N181" s="45">
        <v>0</v>
      </c>
      <c r="O181" s="37">
        <v>0</v>
      </c>
      <c r="P181" s="37">
        <v>0</v>
      </c>
      <c r="Q181" s="40">
        <f t="shared" si="140"/>
        <v>0</v>
      </c>
      <c r="R181" s="45">
        <v>0</v>
      </c>
      <c r="S181" s="37">
        <v>0</v>
      </c>
      <c r="T181" s="37">
        <v>0</v>
      </c>
    </row>
    <row r="182" spans="2:21" ht="45" hidden="1" x14ac:dyDescent="0.25">
      <c r="B182" s="38"/>
      <c r="C182" s="86"/>
      <c r="D182" s="87" t="s">
        <v>400</v>
      </c>
      <c r="E182" s="40">
        <f t="shared" si="136"/>
        <v>0</v>
      </c>
      <c r="F182" s="45"/>
      <c r="G182" s="37">
        <v>0</v>
      </c>
      <c r="H182" s="37">
        <v>0</v>
      </c>
      <c r="I182" s="40">
        <f t="shared" si="138"/>
        <v>0</v>
      </c>
      <c r="J182" s="45"/>
      <c r="K182" s="37">
        <v>0</v>
      </c>
      <c r="L182" s="37">
        <v>0</v>
      </c>
      <c r="M182" s="40">
        <f t="shared" si="139"/>
        <v>0</v>
      </c>
      <c r="N182" s="45">
        <v>0</v>
      </c>
      <c r="O182" s="37">
        <v>0</v>
      </c>
      <c r="P182" s="37">
        <v>0</v>
      </c>
      <c r="Q182" s="40">
        <f t="shared" si="140"/>
        <v>0</v>
      </c>
      <c r="R182" s="45">
        <v>0</v>
      </c>
      <c r="S182" s="37">
        <v>0</v>
      </c>
      <c r="T182" s="37">
        <v>0</v>
      </c>
    </row>
    <row r="183" spans="2:21" ht="18" x14ac:dyDescent="0.25">
      <c r="B183" s="30" t="s">
        <v>506</v>
      </c>
      <c r="C183" s="31"/>
      <c r="D183" s="53" t="s">
        <v>104</v>
      </c>
      <c r="E183" s="32">
        <f t="shared" si="136"/>
        <v>12520</v>
      </c>
      <c r="F183" s="33">
        <f>SUM(F187:F193)</f>
        <v>12520</v>
      </c>
      <c r="G183" s="33">
        <f t="shared" ref="G183:H183" si="158">SUM(G187:G193)</f>
        <v>0</v>
      </c>
      <c r="H183" s="33">
        <f t="shared" si="158"/>
        <v>0</v>
      </c>
      <c r="I183" s="32">
        <f t="shared" si="138"/>
        <v>12520</v>
      </c>
      <c r="J183" s="33">
        <f>SUM(J187:J193)</f>
        <v>12520</v>
      </c>
      <c r="K183" s="33">
        <f t="shared" ref="K183:L183" si="159">SUM(K187:K193)</f>
        <v>0</v>
      </c>
      <c r="L183" s="33">
        <f t="shared" si="159"/>
        <v>0</v>
      </c>
      <c r="M183" s="32">
        <f t="shared" si="139"/>
        <v>17900</v>
      </c>
      <c r="N183" s="33">
        <f>SUM(N187:N193)</f>
        <v>17900</v>
      </c>
      <c r="O183" s="33">
        <f t="shared" ref="O183:P183" si="160">SUM(O187:O193)</f>
        <v>0</v>
      </c>
      <c r="P183" s="33">
        <f t="shared" si="160"/>
        <v>0</v>
      </c>
      <c r="Q183" s="32">
        <f t="shared" si="140"/>
        <v>18700</v>
      </c>
      <c r="R183" s="33">
        <f>SUM(R187:R193)</f>
        <v>18700</v>
      </c>
      <c r="S183" s="33">
        <f t="shared" ref="S183:T183" si="161">SUM(S187:S193)</f>
        <v>0</v>
      </c>
      <c r="T183" s="33">
        <f t="shared" si="161"/>
        <v>0</v>
      </c>
      <c r="U183" s="81"/>
    </row>
    <row r="184" spans="2:21" ht="18" x14ac:dyDescent="0.25">
      <c r="B184" s="41"/>
      <c r="C184" s="42"/>
      <c r="D184" s="43" t="s">
        <v>151</v>
      </c>
      <c r="E184" s="36">
        <f t="shared" si="136"/>
        <v>0</v>
      </c>
      <c r="F184" s="36">
        <f t="shared" ref="F184:H184" si="162">SUM(F185:F186)</f>
        <v>0</v>
      </c>
      <c r="G184" s="36">
        <f t="shared" si="162"/>
        <v>0</v>
      </c>
      <c r="H184" s="36">
        <f t="shared" si="162"/>
        <v>0</v>
      </c>
      <c r="I184" s="36">
        <f t="shared" si="138"/>
        <v>0</v>
      </c>
      <c r="J184" s="36">
        <f t="shared" ref="J184:L184" si="163">SUM(J185:J186)</f>
        <v>0</v>
      </c>
      <c r="K184" s="36">
        <f t="shared" si="163"/>
        <v>0</v>
      </c>
      <c r="L184" s="36">
        <f t="shared" si="163"/>
        <v>0</v>
      </c>
      <c r="M184" s="36">
        <f t="shared" si="139"/>
        <v>0</v>
      </c>
      <c r="N184" s="36">
        <f t="shared" ref="N184:P184" si="164">SUM(N185:N186)</f>
        <v>0</v>
      </c>
      <c r="O184" s="36">
        <f t="shared" si="164"/>
        <v>0</v>
      </c>
      <c r="P184" s="36">
        <f t="shared" si="164"/>
        <v>0</v>
      </c>
      <c r="Q184" s="36">
        <f t="shared" si="140"/>
        <v>0</v>
      </c>
      <c r="R184" s="36">
        <f t="shared" ref="R184:T184" si="165">SUM(R185:R186)</f>
        <v>0</v>
      </c>
      <c r="S184" s="36">
        <f t="shared" si="165"/>
        <v>0</v>
      </c>
      <c r="T184" s="36">
        <f t="shared" si="165"/>
        <v>0</v>
      </c>
    </row>
    <row r="185" spans="2:21" ht="18" x14ac:dyDescent="0.25">
      <c r="B185" s="41"/>
      <c r="C185" s="42"/>
      <c r="D185" s="44" t="s">
        <v>335</v>
      </c>
      <c r="E185" s="37">
        <f t="shared" si="136"/>
        <v>0</v>
      </c>
      <c r="F185" s="37">
        <v>0</v>
      </c>
      <c r="G185" s="37">
        <v>0</v>
      </c>
      <c r="H185" s="37">
        <v>0</v>
      </c>
      <c r="I185" s="37">
        <f t="shared" si="138"/>
        <v>0</v>
      </c>
      <c r="J185" s="37">
        <v>0</v>
      </c>
      <c r="K185" s="37">
        <v>0</v>
      </c>
      <c r="L185" s="37">
        <v>0</v>
      </c>
      <c r="M185" s="37">
        <f t="shared" si="139"/>
        <v>0</v>
      </c>
      <c r="N185" s="37">
        <v>0</v>
      </c>
      <c r="O185" s="37">
        <v>0</v>
      </c>
      <c r="P185" s="37">
        <v>0</v>
      </c>
      <c r="Q185" s="37">
        <f t="shared" si="140"/>
        <v>0</v>
      </c>
      <c r="R185" s="37">
        <v>0</v>
      </c>
      <c r="S185" s="37">
        <v>0</v>
      </c>
      <c r="T185" s="37">
        <v>0</v>
      </c>
    </row>
    <row r="186" spans="2:21" ht="18" x14ac:dyDescent="0.25">
      <c r="B186" s="41"/>
      <c r="C186" s="42"/>
      <c r="D186" s="44" t="s">
        <v>155</v>
      </c>
      <c r="E186" s="36">
        <f t="shared" si="136"/>
        <v>0</v>
      </c>
      <c r="F186" s="37">
        <v>0</v>
      </c>
      <c r="G186" s="37">
        <v>0</v>
      </c>
      <c r="H186" s="37">
        <v>0</v>
      </c>
      <c r="I186" s="36">
        <f t="shared" si="138"/>
        <v>0</v>
      </c>
      <c r="J186" s="37">
        <v>0</v>
      </c>
      <c r="K186" s="37">
        <v>0</v>
      </c>
      <c r="L186" s="37">
        <v>0</v>
      </c>
      <c r="M186" s="36">
        <f t="shared" si="139"/>
        <v>0</v>
      </c>
      <c r="N186" s="37">
        <v>0</v>
      </c>
      <c r="O186" s="37">
        <v>0</v>
      </c>
      <c r="P186" s="37">
        <v>0</v>
      </c>
      <c r="Q186" s="36">
        <f t="shared" si="140"/>
        <v>0</v>
      </c>
      <c r="R186" s="37">
        <v>0</v>
      </c>
      <c r="S186" s="37">
        <v>0</v>
      </c>
      <c r="T186" s="37">
        <v>0</v>
      </c>
    </row>
    <row r="187" spans="2:21" ht="105" x14ac:dyDescent="0.25">
      <c r="B187" s="38"/>
      <c r="C187" s="60" t="s">
        <v>190</v>
      </c>
      <c r="D187" s="39" t="s">
        <v>507</v>
      </c>
      <c r="E187" s="40">
        <f t="shared" si="136"/>
        <v>3880</v>
      </c>
      <c r="F187" s="45">
        <v>3880</v>
      </c>
      <c r="G187" s="37">
        <v>0</v>
      </c>
      <c r="H187" s="37">
        <v>0</v>
      </c>
      <c r="I187" s="40">
        <f t="shared" si="138"/>
        <v>3880</v>
      </c>
      <c r="J187" s="45">
        <v>3880</v>
      </c>
      <c r="K187" s="37">
        <v>0</v>
      </c>
      <c r="L187" s="37">
        <v>0</v>
      </c>
      <c r="M187" s="40">
        <f t="shared" si="139"/>
        <v>4800</v>
      </c>
      <c r="N187" s="45">
        <v>4800</v>
      </c>
      <c r="O187" s="37">
        <v>0</v>
      </c>
      <c r="P187" s="37">
        <v>0</v>
      </c>
      <c r="Q187" s="40">
        <f t="shared" si="140"/>
        <v>5050</v>
      </c>
      <c r="R187" s="37">
        <v>5050</v>
      </c>
      <c r="S187" s="37">
        <v>0</v>
      </c>
      <c r="T187" s="37">
        <v>0</v>
      </c>
    </row>
    <row r="188" spans="2:21" ht="30" x14ac:dyDescent="0.25">
      <c r="B188" s="38"/>
      <c r="C188" s="60" t="s">
        <v>192</v>
      </c>
      <c r="D188" s="39" t="s">
        <v>202</v>
      </c>
      <c r="E188" s="40">
        <f t="shared" si="136"/>
        <v>4000</v>
      </c>
      <c r="F188" s="45">
        <v>4000</v>
      </c>
      <c r="G188" s="45">
        <v>0</v>
      </c>
      <c r="H188" s="45">
        <v>0</v>
      </c>
      <c r="I188" s="40">
        <f t="shared" si="138"/>
        <v>4000</v>
      </c>
      <c r="J188" s="45">
        <v>4000</v>
      </c>
      <c r="K188" s="45">
        <v>0</v>
      </c>
      <c r="L188" s="45">
        <v>0</v>
      </c>
      <c r="M188" s="40">
        <f t="shared" si="139"/>
        <v>6000</v>
      </c>
      <c r="N188" s="45">
        <v>6000</v>
      </c>
      <c r="O188" s="45">
        <v>0</v>
      </c>
      <c r="P188" s="45">
        <v>0</v>
      </c>
      <c r="Q188" s="40">
        <f t="shared" si="140"/>
        <v>6250</v>
      </c>
      <c r="R188" s="45">
        <v>6250</v>
      </c>
      <c r="S188" s="45">
        <v>0</v>
      </c>
      <c r="T188" s="45">
        <v>0</v>
      </c>
    </row>
    <row r="189" spans="2:21" ht="30" x14ac:dyDescent="0.25">
      <c r="B189" s="38"/>
      <c r="C189" s="60" t="s">
        <v>194</v>
      </c>
      <c r="D189" s="39" t="s">
        <v>204</v>
      </c>
      <c r="E189" s="40">
        <f t="shared" si="136"/>
        <v>2450</v>
      </c>
      <c r="F189" s="45">
        <v>2450</v>
      </c>
      <c r="G189" s="45">
        <v>0</v>
      </c>
      <c r="H189" s="45">
        <v>0</v>
      </c>
      <c r="I189" s="40">
        <f t="shared" si="138"/>
        <v>2450</v>
      </c>
      <c r="J189" s="45">
        <v>2450</v>
      </c>
      <c r="K189" s="45">
        <v>0</v>
      </c>
      <c r="L189" s="45">
        <v>0</v>
      </c>
      <c r="M189" s="40">
        <f t="shared" si="139"/>
        <v>4000</v>
      </c>
      <c r="N189" s="45">
        <v>4000</v>
      </c>
      <c r="O189" s="45">
        <v>0</v>
      </c>
      <c r="P189" s="45">
        <v>0</v>
      </c>
      <c r="Q189" s="40">
        <f t="shared" si="140"/>
        <v>4300</v>
      </c>
      <c r="R189" s="45">
        <v>4300</v>
      </c>
      <c r="S189" s="45">
        <v>0</v>
      </c>
      <c r="T189" s="45">
        <v>0</v>
      </c>
    </row>
    <row r="190" spans="2:21" ht="45" x14ac:dyDescent="0.25">
      <c r="B190" s="38"/>
      <c r="C190" s="60" t="s">
        <v>196</v>
      </c>
      <c r="D190" s="39" t="s">
        <v>508</v>
      </c>
      <c r="E190" s="40">
        <f t="shared" si="136"/>
        <v>2190</v>
      </c>
      <c r="F190" s="45">
        <v>2190</v>
      </c>
      <c r="G190" s="45">
        <v>0</v>
      </c>
      <c r="H190" s="45">
        <v>0</v>
      </c>
      <c r="I190" s="40">
        <f t="shared" si="138"/>
        <v>2190</v>
      </c>
      <c r="J190" s="45">
        <v>2190</v>
      </c>
      <c r="K190" s="45">
        <v>0</v>
      </c>
      <c r="L190" s="45">
        <v>0</v>
      </c>
      <c r="M190" s="40">
        <f t="shared" si="139"/>
        <v>3100</v>
      </c>
      <c r="N190" s="45">
        <v>3100</v>
      </c>
      <c r="O190" s="45">
        <v>0</v>
      </c>
      <c r="P190" s="45">
        <v>0</v>
      </c>
      <c r="Q190" s="40">
        <f t="shared" si="140"/>
        <v>3100</v>
      </c>
      <c r="R190" s="45">
        <v>3100</v>
      </c>
      <c r="S190" s="45">
        <v>0</v>
      </c>
      <c r="T190" s="45">
        <v>0</v>
      </c>
    </row>
    <row r="191" spans="2:21" ht="30" hidden="1" x14ac:dyDescent="0.25">
      <c r="B191" s="38"/>
      <c r="C191" s="88" t="s">
        <v>197</v>
      </c>
      <c r="D191" s="87" t="s">
        <v>405</v>
      </c>
      <c r="E191" s="40">
        <f t="shared" si="136"/>
        <v>0</v>
      </c>
      <c r="F191" s="45"/>
      <c r="G191" s="45">
        <v>0</v>
      </c>
      <c r="H191" s="45">
        <v>0</v>
      </c>
      <c r="I191" s="40">
        <f t="shared" si="138"/>
        <v>0</v>
      </c>
      <c r="J191" s="45"/>
      <c r="K191" s="45">
        <v>0</v>
      </c>
      <c r="L191" s="45">
        <v>0</v>
      </c>
      <c r="M191" s="40">
        <f t="shared" si="139"/>
        <v>0</v>
      </c>
      <c r="N191" s="45"/>
      <c r="O191" s="45">
        <v>0</v>
      </c>
      <c r="P191" s="45">
        <v>0</v>
      </c>
      <c r="Q191" s="40">
        <f t="shared" si="140"/>
        <v>0</v>
      </c>
      <c r="R191" s="45"/>
      <c r="S191" s="45">
        <v>0</v>
      </c>
      <c r="T191" s="45">
        <v>0</v>
      </c>
    </row>
    <row r="192" spans="2:21" ht="30" hidden="1" x14ac:dyDescent="0.25">
      <c r="B192" s="38"/>
      <c r="C192" s="88" t="s">
        <v>199</v>
      </c>
      <c r="D192" s="87" t="s">
        <v>406</v>
      </c>
      <c r="E192" s="40">
        <f t="shared" si="136"/>
        <v>0</v>
      </c>
      <c r="F192" s="45"/>
      <c r="G192" s="45">
        <v>0</v>
      </c>
      <c r="H192" s="45">
        <v>0</v>
      </c>
      <c r="I192" s="40">
        <f t="shared" si="138"/>
        <v>0</v>
      </c>
      <c r="J192" s="45"/>
      <c r="K192" s="45">
        <v>0</v>
      </c>
      <c r="L192" s="45">
        <v>0</v>
      </c>
      <c r="M192" s="40">
        <f t="shared" si="139"/>
        <v>0</v>
      </c>
      <c r="N192" s="45"/>
      <c r="O192" s="45">
        <v>0</v>
      </c>
      <c r="P192" s="45">
        <v>0</v>
      </c>
      <c r="Q192" s="40">
        <f t="shared" si="140"/>
        <v>0</v>
      </c>
      <c r="R192" s="45"/>
      <c r="S192" s="45">
        <v>0</v>
      </c>
      <c r="T192" s="45">
        <v>0</v>
      </c>
    </row>
    <row r="193" spans="2:21" ht="60" hidden="1" x14ac:dyDescent="0.25">
      <c r="B193" s="38"/>
      <c r="C193" s="88" t="s">
        <v>387</v>
      </c>
      <c r="D193" s="87" t="s">
        <v>413</v>
      </c>
      <c r="E193" s="40">
        <f t="shared" si="136"/>
        <v>0</v>
      </c>
      <c r="F193" s="45"/>
      <c r="G193" s="45">
        <v>0</v>
      </c>
      <c r="H193" s="45">
        <v>0</v>
      </c>
      <c r="I193" s="40">
        <f t="shared" si="138"/>
        <v>0</v>
      </c>
      <c r="J193" s="45"/>
      <c r="K193" s="45">
        <v>0</v>
      </c>
      <c r="L193" s="45">
        <v>0</v>
      </c>
      <c r="M193" s="40">
        <f t="shared" si="139"/>
        <v>0</v>
      </c>
      <c r="N193" s="45"/>
      <c r="O193" s="45">
        <v>0</v>
      </c>
      <c r="P193" s="45">
        <v>0</v>
      </c>
      <c r="Q193" s="40">
        <f t="shared" si="140"/>
        <v>0</v>
      </c>
      <c r="R193" s="45"/>
      <c r="S193" s="45">
        <v>0</v>
      </c>
      <c r="T193" s="45">
        <v>0</v>
      </c>
    </row>
    <row r="194" spans="2:21" ht="18" x14ac:dyDescent="0.25">
      <c r="B194" s="30" t="s">
        <v>509</v>
      </c>
      <c r="C194" s="31"/>
      <c r="D194" s="53" t="s">
        <v>106</v>
      </c>
      <c r="E194" s="32">
        <f t="shared" si="136"/>
        <v>8000</v>
      </c>
      <c r="F194" s="33">
        <f>SUM(F198:F203)</f>
        <v>8000</v>
      </c>
      <c r="G194" s="33">
        <f>SUM(G198:G203)</f>
        <v>0</v>
      </c>
      <c r="H194" s="33">
        <f>SUM(H198:H203)</f>
        <v>0</v>
      </c>
      <c r="I194" s="32">
        <f t="shared" si="138"/>
        <v>8000</v>
      </c>
      <c r="J194" s="33">
        <f>SUM(J198:J203)</f>
        <v>8000</v>
      </c>
      <c r="K194" s="33">
        <f>SUM(K198:K203)</f>
        <v>0</v>
      </c>
      <c r="L194" s="33">
        <f>SUM(L198:L203)</f>
        <v>0</v>
      </c>
      <c r="M194" s="32">
        <f t="shared" si="139"/>
        <v>8900</v>
      </c>
      <c r="N194" s="33">
        <f>SUM(N198:N203)</f>
        <v>8900</v>
      </c>
      <c r="O194" s="33">
        <f>SUM(O198:O203)</f>
        <v>0</v>
      </c>
      <c r="P194" s="33">
        <f>SUM(P198:P203)</f>
        <v>0</v>
      </c>
      <c r="Q194" s="32">
        <f t="shared" si="140"/>
        <v>9000</v>
      </c>
      <c r="R194" s="33">
        <f>SUM(R198:R203)</f>
        <v>9000</v>
      </c>
      <c r="S194" s="33">
        <f>SUM(S198:S203)</f>
        <v>0</v>
      </c>
      <c r="T194" s="33">
        <f>SUM(T198:T203)</f>
        <v>0</v>
      </c>
      <c r="U194" s="81"/>
    </row>
    <row r="195" spans="2:21" ht="18" x14ac:dyDescent="0.25">
      <c r="B195" s="41"/>
      <c r="C195" s="42"/>
      <c r="D195" s="43" t="s">
        <v>151</v>
      </c>
      <c r="E195" s="36">
        <f t="shared" si="136"/>
        <v>0</v>
      </c>
      <c r="F195" s="36">
        <f t="shared" ref="F195:H195" si="166">SUM(F196:F197)</f>
        <v>0</v>
      </c>
      <c r="G195" s="36">
        <f t="shared" si="166"/>
        <v>0</v>
      </c>
      <c r="H195" s="36">
        <f t="shared" si="166"/>
        <v>0</v>
      </c>
      <c r="I195" s="36">
        <f t="shared" si="138"/>
        <v>0</v>
      </c>
      <c r="J195" s="36">
        <f t="shared" ref="J195:L195" si="167">SUM(J196:J197)</f>
        <v>0</v>
      </c>
      <c r="K195" s="36">
        <f t="shared" si="167"/>
        <v>0</v>
      </c>
      <c r="L195" s="36">
        <f t="shared" si="167"/>
        <v>0</v>
      </c>
      <c r="M195" s="36">
        <f t="shared" si="139"/>
        <v>0</v>
      </c>
      <c r="N195" s="36">
        <f t="shared" ref="N195:P195" si="168">SUM(N196:N197)</f>
        <v>0</v>
      </c>
      <c r="O195" s="36">
        <f t="shared" si="168"/>
        <v>0</v>
      </c>
      <c r="P195" s="36">
        <f t="shared" si="168"/>
        <v>0</v>
      </c>
      <c r="Q195" s="36">
        <f t="shared" si="140"/>
        <v>0</v>
      </c>
      <c r="R195" s="36">
        <f t="shared" ref="R195:T195" si="169">SUM(R196:R197)</f>
        <v>0</v>
      </c>
      <c r="S195" s="36">
        <f t="shared" si="169"/>
        <v>0</v>
      </c>
      <c r="T195" s="36">
        <f t="shared" si="169"/>
        <v>0</v>
      </c>
    </row>
    <row r="196" spans="2:21" ht="18" x14ac:dyDescent="0.25">
      <c r="B196" s="41"/>
      <c r="C196" s="42"/>
      <c r="D196" s="44" t="s">
        <v>335</v>
      </c>
      <c r="E196" s="37">
        <f t="shared" si="136"/>
        <v>0</v>
      </c>
      <c r="F196" s="37">
        <v>0</v>
      </c>
      <c r="G196" s="37">
        <v>0</v>
      </c>
      <c r="H196" s="37">
        <v>0</v>
      </c>
      <c r="I196" s="37">
        <f t="shared" si="138"/>
        <v>0</v>
      </c>
      <c r="J196" s="37">
        <v>0</v>
      </c>
      <c r="K196" s="37">
        <v>0</v>
      </c>
      <c r="L196" s="37">
        <v>0</v>
      </c>
      <c r="M196" s="37">
        <f t="shared" si="139"/>
        <v>0</v>
      </c>
      <c r="N196" s="37">
        <v>0</v>
      </c>
      <c r="O196" s="37">
        <v>0</v>
      </c>
      <c r="P196" s="37">
        <v>0</v>
      </c>
      <c r="Q196" s="37">
        <f t="shared" si="140"/>
        <v>0</v>
      </c>
      <c r="R196" s="37">
        <v>0</v>
      </c>
      <c r="S196" s="37">
        <v>0</v>
      </c>
      <c r="T196" s="37">
        <v>0</v>
      </c>
    </row>
    <row r="197" spans="2:21" ht="18" x14ac:dyDescent="0.25">
      <c r="B197" s="41"/>
      <c r="C197" s="42"/>
      <c r="D197" s="44" t="s">
        <v>155</v>
      </c>
      <c r="E197" s="36">
        <f t="shared" si="136"/>
        <v>0</v>
      </c>
      <c r="F197" s="37">
        <v>0</v>
      </c>
      <c r="G197" s="37">
        <v>0</v>
      </c>
      <c r="H197" s="37">
        <v>0</v>
      </c>
      <c r="I197" s="36">
        <f t="shared" si="138"/>
        <v>0</v>
      </c>
      <c r="J197" s="37">
        <v>0</v>
      </c>
      <c r="K197" s="37">
        <v>0</v>
      </c>
      <c r="L197" s="37">
        <v>0</v>
      </c>
      <c r="M197" s="36">
        <f t="shared" si="139"/>
        <v>0</v>
      </c>
      <c r="N197" s="37">
        <v>0</v>
      </c>
      <c r="O197" s="37">
        <v>0</v>
      </c>
      <c r="P197" s="37">
        <v>0</v>
      </c>
      <c r="Q197" s="36">
        <f t="shared" si="140"/>
        <v>0</v>
      </c>
      <c r="R197" s="37">
        <v>0</v>
      </c>
      <c r="S197" s="37">
        <v>0</v>
      </c>
      <c r="T197" s="37">
        <v>0</v>
      </c>
    </row>
    <row r="198" spans="2:21" ht="45" x14ac:dyDescent="0.25">
      <c r="B198" s="38"/>
      <c r="C198" s="60" t="s">
        <v>200</v>
      </c>
      <c r="D198" s="39" t="s">
        <v>350</v>
      </c>
      <c r="E198" s="40">
        <f t="shared" si="136"/>
        <v>5963</v>
      </c>
      <c r="F198" s="45">
        <v>5963</v>
      </c>
      <c r="G198" s="45">
        <v>0</v>
      </c>
      <c r="H198" s="45">
        <v>0</v>
      </c>
      <c r="I198" s="40">
        <f t="shared" si="138"/>
        <v>6113</v>
      </c>
      <c r="J198" s="45">
        <v>6113</v>
      </c>
      <c r="K198" s="45">
        <v>0</v>
      </c>
      <c r="L198" s="45">
        <v>0</v>
      </c>
      <c r="M198" s="40">
        <f t="shared" si="139"/>
        <v>6905</v>
      </c>
      <c r="N198" s="45">
        <v>6905</v>
      </c>
      <c r="O198" s="45">
        <v>0</v>
      </c>
      <c r="P198" s="45">
        <v>0</v>
      </c>
      <c r="Q198" s="40">
        <f t="shared" si="140"/>
        <v>6995</v>
      </c>
      <c r="R198" s="45">
        <f>7500-505</f>
        <v>6995</v>
      </c>
      <c r="S198" s="45">
        <v>0</v>
      </c>
      <c r="T198" s="45">
        <v>0</v>
      </c>
    </row>
    <row r="199" spans="2:21" x14ac:dyDescent="0.25">
      <c r="B199" s="38"/>
      <c r="C199" s="60" t="s">
        <v>201</v>
      </c>
      <c r="D199" s="39" t="s">
        <v>209</v>
      </c>
      <c r="E199" s="40">
        <f t="shared" si="136"/>
        <v>413</v>
      </c>
      <c r="F199" s="45">
        <v>413</v>
      </c>
      <c r="G199" s="45">
        <v>0</v>
      </c>
      <c r="H199" s="45">
        <v>0</v>
      </c>
      <c r="I199" s="40">
        <f t="shared" si="138"/>
        <v>413</v>
      </c>
      <c r="J199" s="45">
        <v>413</v>
      </c>
      <c r="K199" s="45">
        <v>0</v>
      </c>
      <c r="L199" s="45">
        <v>0</v>
      </c>
      <c r="M199" s="40">
        <f t="shared" si="139"/>
        <v>415</v>
      </c>
      <c r="N199" s="45">
        <v>415</v>
      </c>
      <c r="O199" s="45">
        <v>0</v>
      </c>
      <c r="P199" s="45">
        <v>0</v>
      </c>
      <c r="Q199" s="40">
        <f t="shared" si="140"/>
        <v>415</v>
      </c>
      <c r="R199" s="45">
        <v>415</v>
      </c>
      <c r="S199" s="45">
        <v>0</v>
      </c>
      <c r="T199" s="45">
        <v>0</v>
      </c>
    </row>
    <row r="200" spans="2:21" ht="75" x14ac:dyDescent="0.25">
      <c r="B200" s="38"/>
      <c r="C200" s="60" t="s">
        <v>203</v>
      </c>
      <c r="D200" s="39" t="s">
        <v>510</v>
      </c>
      <c r="E200" s="40">
        <f t="shared" si="136"/>
        <v>374</v>
      </c>
      <c r="F200" s="45">
        <v>374</v>
      </c>
      <c r="G200" s="45">
        <v>0</v>
      </c>
      <c r="H200" s="45">
        <v>0</v>
      </c>
      <c r="I200" s="40">
        <f t="shared" si="138"/>
        <v>374</v>
      </c>
      <c r="J200" s="45">
        <v>374</v>
      </c>
      <c r="K200" s="45">
        <v>0</v>
      </c>
      <c r="L200" s="45">
        <v>0</v>
      </c>
      <c r="M200" s="40">
        <f t="shared" si="139"/>
        <v>380</v>
      </c>
      <c r="N200" s="45">
        <v>380</v>
      </c>
      <c r="O200" s="45">
        <v>0</v>
      </c>
      <c r="P200" s="45">
        <v>0</v>
      </c>
      <c r="Q200" s="40">
        <f t="shared" si="140"/>
        <v>380</v>
      </c>
      <c r="R200" s="45">
        <v>380</v>
      </c>
      <c r="S200" s="45">
        <v>0</v>
      </c>
      <c r="T200" s="45">
        <v>0</v>
      </c>
    </row>
    <row r="201" spans="2:21" ht="45" x14ac:dyDescent="0.25">
      <c r="B201" s="38"/>
      <c r="C201" s="60" t="s">
        <v>205</v>
      </c>
      <c r="D201" s="39" t="s">
        <v>213</v>
      </c>
      <c r="E201" s="40">
        <f t="shared" si="136"/>
        <v>900</v>
      </c>
      <c r="F201" s="45">
        <v>900</v>
      </c>
      <c r="G201" s="45">
        <v>0</v>
      </c>
      <c r="H201" s="45">
        <v>0</v>
      </c>
      <c r="I201" s="40">
        <f t="shared" si="138"/>
        <v>800</v>
      </c>
      <c r="J201" s="45">
        <v>800</v>
      </c>
      <c r="K201" s="45">
        <v>0</v>
      </c>
      <c r="L201" s="45">
        <v>0</v>
      </c>
      <c r="M201" s="40">
        <f t="shared" si="139"/>
        <v>800</v>
      </c>
      <c r="N201" s="45">
        <v>800</v>
      </c>
      <c r="O201" s="45">
        <v>0</v>
      </c>
      <c r="P201" s="45">
        <v>0</v>
      </c>
      <c r="Q201" s="40">
        <f t="shared" si="140"/>
        <v>800</v>
      </c>
      <c r="R201" s="45">
        <v>800</v>
      </c>
      <c r="S201" s="45">
        <v>0</v>
      </c>
      <c r="T201" s="45">
        <v>0</v>
      </c>
    </row>
    <row r="202" spans="2:21" x14ac:dyDescent="0.25">
      <c r="B202" s="38"/>
      <c r="C202" s="60" t="s">
        <v>401</v>
      </c>
      <c r="D202" s="39" t="s">
        <v>215</v>
      </c>
      <c r="E202" s="40">
        <f t="shared" si="136"/>
        <v>100</v>
      </c>
      <c r="F202" s="45">
        <v>100</v>
      </c>
      <c r="G202" s="45">
        <v>0</v>
      </c>
      <c r="H202" s="45">
        <v>0</v>
      </c>
      <c r="I202" s="40">
        <f t="shared" si="138"/>
        <v>100</v>
      </c>
      <c r="J202" s="45">
        <v>100</v>
      </c>
      <c r="K202" s="45">
        <v>0</v>
      </c>
      <c r="L202" s="45">
        <v>0</v>
      </c>
      <c r="M202" s="40">
        <f t="shared" si="139"/>
        <v>120</v>
      </c>
      <c r="N202" s="45">
        <v>120</v>
      </c>
      <c r="O202" s="45">
        <v>0</v>
      </c>
      <c r="P202" s="45">
        <v>0</v>
      </c>
      <c r="Q202" s="40">
        <f t="shared" si="140"/>
        <v>130</v>
      </c>
      <c r="R202" s="45">
        <v>130</v>
      </c>
      <c r="S202" s="45">
        <v>0</v>
      </c>
      <c r="T202" s="45">
        <v>0</v>
      </c>
    </row>
    <row r="203" spans="2:21" ht="120" x14ac:dyDescent="0.25">
      <c r="B203" s="38"/>
      <c r="C203" s="60" t="s">
        <v>402</v>
      </c>
      <c r="D203" s="39" t="s">
        <v>511</v>
      </c>
      <c r="E203" s="40">
        <f t="shared" si="136"/>
        <v>250</v>
      </c>
      <c r="F203" s="45">
        <v>250</v>
      </c>
      <c r="G203" s="45">
        <v>0</v>
      </c>
      <c r="H203" s="45">
        <v>0</v>
      </c>
      <c r="I203" s="40">
        <f t="shared" si="138"/>
        <v>200</v>
      </c>
      <c r="J203" s="45">
        <v>200</v>
      </c>
      <c r="K203" s="45">
        <v>0</v>
      </c>
      <c r="L203" s="45">
        <v>0</v>
      </c>
      <c r="M203" s="40">
        <f t="shared" si="139"/>
        <v>280</v>
      </c>
      <c r="N203" s="45">
        <v>280</v>
      </c>
      <c r="O203" s="45">
        <v>0</v>
      </c>
      <c r="P203" s="45">
        <v>0</v>
      </c>
      <c r="Q203" s="40">
        <f t="shared" si="140"/>
        <v>280</v>
      </c>
      <c r="R203" s="45">
        <v>280</v>
      </c>
      <c r="S203" s="45">
        <v>0</v>
      </c>
      <c r="T203" s="45">
        <v>0</v>
      </c>
    </row>
    <row r="204" spans="2:21" ht="36" x14ac:dyDescent="0.25">
      <c r="B204" s="30" t="s">
        <v>512</v>
      </c>
      <c r="C204" s="31"/>
      <c r="D204" s="53" t="s">
        <v>109</v>
      </c>
      <c r="E204" s="32">
        <f t="shared" si="136"/>
        <v>12150</v>
      </c>
      <c r="F204" s="33">
        <f>SUM(F208:F214)</f>
        <v>12150</v>
      </c>
      <c r="G204" s="33">
        <f>SUM(G208:G214)</f>
        <v>0</v>
      </c>
      <c r="H204" s="33">
        <f>SUM(H208:H214)</f>
        <v>0</v>
      </c>
      <c r="I204" s="32">
        <f t="shared" si="138"/>
        <v>11392</v>
      </c>
      <c r="J204" s="33">
        <f>SUM(J208:J214)</f>
        <v>11392</v>
      </c>
      <c r="K204" s="33">
        <f>SUM(K208:K214)</f>
        <v>0</v>
      </c>
      <c r="L204" s="33">
        <f>SUM(L208:L214)</f>
        <v>0</v>
      </c>
      <c r="M204" s="32">
        <f t="shared" si="139"/>
        <v>15402</v>
      </c>
      <c r="N204" s="33">
        <f>SUM(N208:N214)</f>
        <v>15402</v>
      </c>
      <c r="O204" s="33">
        <f>SUM(O208:O214)</f>
        <v>0</v>
      </c>
      <c r="P204" s="33">
        <f>SUM(P208:P214)</f>
        <v>0</v>
      </c>
      <c r="Q204" s="32">
        <f t="shared" si="140"/>
        <v>15402</v>
      </c>
      <c r="R204" s="33">
        <f>SUM(R208:R214)</f>
        <v>15402</v>
      </c>
      <c r="S204" s="33">
        <f>SUM(S208:S214)</f>
        <v>0</v>
      </c>
      <c r="T204" s="33">
        <f>SUM(T208:T214)</f>
        <v>0</v>
      </c>
      <c r="U204" s="81"/>
    </row>
    <row r="205" spans="2:21" ht="18" x14ac:dyDescent="0.25">
      <c r="B205" s="41"/>
      <c r="C205" s="42"/>
      <c r="D205" s="43" t="s">
        <v>151</v>
      </c>
      <c r="E205" s="36">
        <f t="shared" si="136"/>
        <v>0</v>
      </c>
      <c r="F205" s="36">
        <f t="shared" ref="F205:H205" si="170">SUM(F206:F207)</f>
        <v>0</v>
      </c>
      <c r="G205" s="36">
        <f t="shared" si="170"/>
        <v>0</v>
      </c>
      <c r="H205" s="36">
        <f t="shared" si="170"/>
        <v>0</v>
      </c>
      <c r="I205" s="36">
        <f t="shared" si="138"/>
        <v>0</v>
      </c>
      <c r="J205" s="36">
        <f t="shared" ref="J205:L205" si="171">SUM(J206:J207)</f>
        <v>0</v>
      </c>
      <c r="K205" s="36">
        <f t="shared" si="171"/>
        <v>0</v>
      </c>
      <c r="L205" s="36">
        <f t="shared" si="171"/>
        <v>0</v>
      </c>
      <c r="M205" s="36">
        <f t="shared" si="139"/>
        <v>0</v>
      </c>
      <c r="N205" s="36">
        <f t="shared" ref="N205:P205" si="172">SUM(N206:N207)</f>
        <v>0</v>
      </c>
      <c r="O205" s="36">
        <f t="shared" si="172"/>
        <v>0</v>
      </c>
      <c r="P205" s="36">
        <f t="shared" si="172"/>
        <v>0</v>
      </c>
      <c r="Q205" s="36">
        <f t="shared" si="140"/>
        <v>0</v>
      </c>
      <c r="R205" s="36">
        <f t="shared" ref="R205:T205" si="173">SUM(R206:R207)</f>
        <v>0</v>
      </c>
      <c r="S205" s="36">
        <f t="shared" si="173"/>
        <v>0</v>
      </c>
      <c r="T205" s="36">
        <f t="shared" si="173"/>
        <v>0</v>
      </c>
    </row>
    <row r="206" spans="2:21" ht="18" x14ac:dyDescent="0.25">
      <c r="B206" s="41"/>
      <c r="C206" s="42"/>
      <c r="D206" s="44" t="s">
        <v>335</v>
      </c>
      <c r="E206" s="37">
        <f t="shared" si="136"/>
        <v>0</v>
      </c>
      <c r="F206" s="37">
        <v>0</v>
      </c>
      <c r="G206" s="37">
        <v>0</v>
      </c>
      <c r="H206" s="37">
        <v>0</v>
      </c>
      <c r="I206" s="37">
        <f t="shared" si="138"/>
        <v>0</v>
      </c>
      <c r="J206" s="37">
        <v>0</v>
      </c>
      <c r="K206" s="37">
        <v>0</v>
      </c>
      <c r="L206" s="37">
        <v>0</v>
      </c>
      <c r="M206" s="37">
        <f t="shared" si="139"/>
        <v>0</v>
      </c>
      <c r="N206" s="37">
        <v>0</v>
      </c>
      <c r="O206" s="37">
        <v>0</v>
      </c>
      <c r="P206" s="37">
        <v>0</v>
      </c>
      <c r="Q206" s="37">
        <f t="shared" si="140"/>
        <v>0</v>
      </c>
      <c r="R206" s="37">
        <v>0</v>
      </c>
      <c r="S206" s="37">
        <v>0</v>
      </c>
      <c r="T206" s="37">
        <v>0</v>
      </c>
    </row>
    <row r="207" spans="2:21" ht="18" x14ac:dyDescent="0.25">
      <c r="B207" s="41"/>
      <c r="C207" s="42"/>
      <c r="D207" s="44" t="s">
        <v>155</v>
      </c>
      <c r="E207" s="36">
        <f t="shared" si="136"/>
        <v>0</v>
      </c>
      <c r="F207" s="37">
        <v>0</v>
      </c>
      <c r="G207" s="37">
        <v>0</v>
      </c>
      <c r="H207" s="37">
        <v>0</v>
      </c>
      <c r="I207" s="36">
        <f t="shared" si="138"/>
        <v>0</v>
      </c>
      <c r="J207" s="37">
        <v>0</v>
      </c>
      <c r="K207" s="37">
        <v>0</v>
      </c>
      <c r="L207" s="37">
        <v>0</v>
      </c>
      <c r="M207" s="36">
        <f t="shared" si="139"/>
        <v>0</v>
      </c>
      <c r="N207" s="37">
        <v>0</v>
      </c>
      <c r="O207" s="37">
        <v>0</v>
      </c>
      <c r="P207" s="37">
        <v>0</v>
      </c>
      <c r="Q207" s="36">
        <f t="shared" si="140"/>
        <v>0</v>
      </c>
      <c r="R207" s="37">
        <v>0</v>
      </c>
      <c r="S207" s="37">
        <v>0</v>
      </c>
      <c r="T207" s="37">
        <v>0</v>
      </c>
    </row>
    <row r="208" spans="2:21" ht="75" x14ac:dyDescent="0.25">
      <c r="B208" s="38"/>
      <c r="C208" s="60" t="s">
        <v>514</v>
      </c>
      <c r="D208" s="39" t="s">
        <v>513</v>
      </c>
      <c r="E208" s="40">
        <f t="shared" si="136"/>
        <v>3200</v>
      </c>
      <c r="F208" s="45">
        <v>3200</v>
      </c>
      <c r="G208" s="45">
        <v>0</v>
      </c>
      <c r="H208" s="45">
        <v>0</v>
      </c>
      <c r="I208" s="40">
        <f t="shared" si="138"/>
        <v>2882</v>
      </c>
      <c r="J208" s="45">
        <v>2882</v>
      </c>
      <c r="K208" s="45">
        <v>0</v>
      </c>
      <c r="L208" s="45">
        <v>0</v>
      </c>
      <c r="M208" s="40">
        <f t="shared" si="139"/>
        <v>3100</v>
      </c>
      <c r="N208" s="45">
        <v>3100</v>
      </c>
      <c r="O208" s="45">
        <v>0</v>
      </c>
      <c r="P208" s="45">
        <v>0</v>
      </c>
      <c r="Q208" s="40">
        <f t="shared" si="140"/>
        <v>3100</v>
      </c>
      <c r="R208" s="45">
        <v>3100</v>
      </c>
      <c r="S208" s="45">
        <v>0</v>
      </c>
      <c r="T208" s="45">
        <v>0</v>
      </c>
    </row>
    <row r="209" spans="2:20" ht="90" x14ac:dyDescent="0.25">
      <c r="B209" s="38"/>
      <c r="C209" s="60" t="s">
        <v>515</v>
      </c>
      <c r="D209" s="39" t="s">
        <v>352</v>
      </c>
      <c r="E209" s="40">
        <f t="shared" si="136"/>
        <v>7140</v>
      </c>
      <c r="F209" s="45">
        <v>7140</v>
      </c>
      <c r="G209" s="45">
        <v>0</v>
      </c>
      <c r="H209" s="45">
        <v>0</v>
      </c>
      <c r="I209" s="40">
        <f t="shared" si="138"/>
        <v>6700</v>
      </c>
      <c r="J209" s="45">
        <v>6700</v>
      </c>
      <c r="K209" s="45">
        <v>0</v>
      </c>
      <c r="L209" s="45">
        <v>0</v>
      </c>
      <c r="M209" s="40">
        <f t="shared" si="139"/>
        <v>10144</v>
      </c>
      <c r="N209" s="45">
        <f>10648.3-504.3</f>
        <v>10144</v>
      </c>
      <c r="O209" s="45">
        <v>0</v>
      </c>
      <c r="P209" s="45">
        <v>0</v>
      </c>
      <c r="Q209" s="40">
        <f t="shared" si="140"/>
        <v>10144</v>
      </c>
      <c r="R209" s="45">
        <f>10648.3-504.3</f>
        <v>10144</v>
      </c>
      <c r="S209" s="45">
        <v>0</v>
      </c>
      <c r="T209" s="45">
        <v>0</v>
      </c>
    </row>
    <row r="210" spans="2:20" ht="60.75" customHeight="1" x14ac:dyDescent="0.25">
      <c r="B210" s="38"/>
      <c r="C210" s="60" t="s">
        <v>516</v>
      </c>
      <c r="D210" s="39" t="s">
        <v>354</v>
      </c>
      <c r="E210" s="40">
        <f t="shared" si="136"/>
        <v>300</v>
      </c>
      <c r="F210" s="45">
        <v>300</v>
      </c>
      <c r="G210" s="45">
        <v>0</v>
      </c>
      <c r="H210" s="45">
        <v>0</v>
      </c>
      <c r="I210" s="40">
        <f t="shared" si="138"/>
        <v>300</v>
      </c>
      <c r="J210" s="45">
        <v>300</v>
      </c>
      <c r="K210" s="45"/>
      <c r="L210" s="45"/>
      <c r="M210" s="40">
        <f t="shared" si="139"/>
        <v>300</v>
      </c>
      <c r="N210" s="45">
        <v>300</v>
      </c>
      <c r="O210" s="45"/>
      <c r="P210" s="45"/>
      <c r="Q210" s="40">
        <f t="shared" si="140"/>
        <v>300</v>
      </c>
      <c r="R210" s="45">
        <v>300</v>
      </c>
      <c r="S210" s="45"/>
      <c r="T210" s="45"/>
    </row>
    <row r="211" spans="2:20" ht="30" x14ac:dyDescent="0.25">
      <c r="B211" s="38"/>
      <c r="C211" s="60" t="s">
        <v>517</v>
      </c>
      <c r="D211" s="39" t="s">
        <v>220</v>
      </c>
      <c r="E211" s="40">
        <f t="shared" si="136"/>
        <v>1054</v>
      </c>
      <c r="F211" s="45">
        <v>1054</v>
      </c>
      <c r="G211" s="45">
        <v>0</v>
      </c>
      <c r="H211" s="45">
        <v>0</v>
      </c>
      <c r="I211" s="40">
        <f t="shared" si="138"/>
        <v>1054</v>
      </c>
      <c r="J211" s="45">
        <v>1054</v>
      </c>
      <c r="K211" s="45">
        <v>0</v>
      </c>
      <c r="L211" s="45">
        <v>0</v>
      </c>
      <c r="M211" s="40">
        <f t="shared" si="139"/>
        <v>1402</v>
      </c>
      <c r="N211" s="45">
        <v>1402</v>
      </c>
      <c r="O211" s="45">
        <v>0</v>
      </c>
      <c r="P211" s="45">
        <v>0</v>
      </c>
      <c r="Q211" s="40">
        <f t="shared" si="140"/>
        <v>1402</v>
      </c>
      <c r="R211" s="45">
        <v>1402</v>
      </c>
      <c r="S211" s="45">
        <v>0</v>
      </c>
      <c r="T211" s="45">
        <v>0</v>
      </c>
    </row>
    <row r="212" spans="2:20" ht="30" x14ac:dyDescent="0.25">
      <c r="B212" s="38"/>
      <c r="C212" s="60" t="s">
        <v>518</v>
      </c>
      <c r="D212" s="39" t="s">
        <v>222</v>
      </c>
      <c r="E212" s="40">
        <f t="shared" si="136"/>
        <v>36</v>
      </c>
      <c r="F212" s="45">
        <v>36</v>
      </c>
      <c r="G212" s="45">
        <v>0</v>
      </c>
      <c r="H212" s="45">
        <v>0</v>
      </c>
      <c r="I212" s="40">
        <f t="shared" si="138"/>
        <v>36</v>
      </c>
      <c r="J212" s="45">
        <v>36</v>
      </c>
      <c r="K212" s="45">
        <v>0</v>
      </c>
      <c r="L212" s="45">
        <v>0</v>
      </c>
      <c r="M212" s="40">
        <f t="shared" si="139"/>
        <v>36</v>
      </c>
      <c r="N212" s="45">
        <v>36</v>
      </c>
      <c r="O212" s="45">
        <v>0</v>
      </c>
      <c r="P212" s="45">
        <v>0</v>
      </c>
      <c r="Q212" s="40">
        <f t="shared" si="140"/>
        <v>36</v>
      </c>
      <c r="R212" s="45">
        <v>36</v>
      </c>
      <c r="S212" s="45">
        <v>0</v>
      </c>
      <c r="T212" s="45">
        <v>0</v>
      </c>
    </row>
    <row r="213" spans="2:20" x14ac:dyDescent="0.25">
      <c r="B213" s="38"/>
      <c r="C213" s="60" t="s">
        <v>519</v>
      </c>
      <c r="D213" s="39" t="s">
        <v>224</v>
      </c>
      <c r="E213" s="40">
        <f t="shared" si="136"/>
        <v>120</v>
      </c>
      <c r="F213" s="45">
        <v>120</v>
      </c>
      <c r="G213" s="45">
        <v>0</v>
      </c>
      <c r="H213" s="45">
        <v>0</v>
      </c>
      <c r="I213" s="40">
        <f t="shared" si="138"/>
        <v>120</v>
      </c>
      <c r="J213" s="45">
        <v>120</v>
      </c>
      <c r="K213" s="45">
        <v>0</v>
      </c>
      <c r="L213" s="45">
        <v>0</v>
      </c>
      <c r="M213" s="40">
        <f t="shared" si="139"/>
        <v>120</v>
      </c>
      <c r="N213" s="45">
        <v>120</v>
      </c>
      <c r="O213" s="45">
        <v>0</v>
      </c>
      <c r="P213" s="45">
        <v>0</v>
      </c>
      <c r="Q213" s="40">
        <f t="shared" si="140"/>
        <v>120</v>
      </c>
      <c r="R213" s="45">
        <v>120</v>
      </c>
      <c r="S213" s="45">
        <v>0</v>
      </c>
      <c r="T213" s="45">
        <v>0</v>
      </c>
    </row>
    <row r="214" spans="2:20" ht="45" x14ac:dyDescent="0.25">
      <c r="B214" s="38"/>
      <c r="C214" s="60" t="s">
        <v>520</v>
      </c>
      <c r="D214" s="39" t="s">
        <v>226</v>
      </c>
      <c r="E214" s="40">
        <f t="shared" si="136"/>
        <v>300</v>
      </c>
      <c r="F214" s="45">
        <v>300</v>
      </c>
      <c r="G214" s="45">
        <v>0</v>
      </c>
      <c r="H214" s="45">
        <v>0</v>
      </c>
      <c r="I214" s="40">
        <f t="shared" si="138"/>
        <v>300</v>
      </c>
      <c r="J214" s="45">
        <v>300</v>
      </c>
      <c r="K214" s="45">
        <v>0</v>
      </c>
      <c r="L214" s="45">
        <v>0</v>
      </c>
      <c r="M214" s="40">
        <f t="shared" si="139"/>
        <v>300</v>
      </c>
      <c r="N214" s="45">
        <v>300</v>
      </c>
      <c r="O214" s="45">
        <v>0</v>
      </c>
      <c r="P214" s="45">
        <v>0</v>
      </c>
      <c r="Q214" s="40">
        <f t="shared" si="140"/>
        <v>300</v>
      </c>
      <c r="R214" s="45">
        <v>300</v>
      </c>
      <c r="S214" s="45">
        <v>0</v>
      </c>
      <c r="T214" s="45">
        <v>0</v>
      </c>
    </row>
    <row r="215" spans="2:20" ht="18" x14ac:dyDescent="0.25">
      <c r="B215" s="30" t="s">
        <v>521</v>
      </c>
      <c r="C215" s="31"/>
      <c r="D215" s="53" t="s">
        <v>110</v>
      </c>
      <c r="E215" s="32">
        <f t="shared" si="136"/>
        <v>2100</v>
      </c>
      <c r="F215" s="33">
        <f>F219+F220+F221+F222+F223+F224+F225+F226+F227</f>
        <v>2100</v>
      </c>
      <c r="G215" s="33">
        <f t="shared" ref="G215:P215" si="174">SUM(G219:G226)</f>
        <v>0</v>
      </c>
      <c r="H215" s="33">
        <f t="shared" si="174"/>
        <v>0</v>
      </c>
      <c r="I215" s="32">
        <f t="shared" si="138"/>
        <v>2100</v>
      </c>
      <c r="J215" s="33">
        <f>J219+J220+J221+J222+J223+J224+J225+J226+J227</f>
        <v>2100</v>
      </c>
      <c r="K215" s="33">
        <f t="shared" si="174"/>
        <v>0</v>
      </c>
      <c r="L215" s="33">
        <f t="shared" si="174"/>
        <v>0</v>
      </c>
      <c r="M215" s="32">
        <f t="shared" si="139"/>
        <v>2100</v>
      </c>
      <c r="N215" s="33">
        <f>N219+N220+N221+N222+N223+N224+N225+N226+N227</f>
        <v>2100</v>
      </c>
      <c r="O215" s="33">
        <f t="shared" si="174"/>
        <v>0</v>
      </c>
      <c r="P215" s="33">
        <f t="shared" si="174"/>
        <v>0</v>
      </c>
      <c r="Q215" s="32">
        <f t="shared" si="140"/>
        <v>2100</v>
      </c>
      <c r="R215" s="33">
        <f>R219+R220+R221+R222+R223+R224+R225+R226+R227</f>
        <v>2100</v>
      </c>
      <c r="S215" s="33">
        <f t="shared" ref="S215:T215" si="175">SUM(S219:S226)</f>
        <v>0</v>
      </c>
      <c r="T215" s="33">
        <f t="shared" si="175"/>
        <v>0</v>
      </c>
    </row>
    <row r="216" spans="2:20" ht="18" x14ac:dyDescent="0.25">
      <c r="B216" s="41"/>
      <c r="C216" s="42"/>
      <c r="D216" s="43" t="s">
        <v>151</v>
      </c>
      <c r="E216" s="36">
        <f t="shared" si="136"/>
        <v>0</v>
      </c>
      <c r="F216" s="36">
        <f t="shared" ref="F216:H216" si="176">SUM(F217:F218)</f>
        <v>0</v>
      </c>
      <c r="G216" s="36">
        <f t="shared" si="176"/>
        <v>0</v>
      </c>
      <c r="H216" s="36">
        <f t="shared" si="176"/>
        <v>0</v>
      </c>
      <c r="I216" s="36">
        <f t="shared" si="138"/>
        <v>0</v>
      </c>
      <c r="J216" s="36">
        <f t="shared" ref="J216:L216" si="177">SUM(J217:J218)</f>
        <v>0</v>
      </c>
      <c r="K216" s="36">
        <f t="shared" si="177"/>
        <v>0</v>
      </c>
      <c r="L216" s="36">
        <f t="shared" si="177"/>
        <v>0</v>
      </c>
      <c r="M216" s="36">
        <f t="shared" si="139"/>
        <v>0</v>
      </c>
      <c r="N216" s="36">
        <f t="shared" ref="N216:P216" si="178">SUM(N217:N218)</f>
        <v>0</v>
      </c>
      <c r="O216" s="36">
        <f t="shared" si="178"/>
        <v>0</v>
      </c>
      <c r="P216" s="36">
        <f t="shared" si="178"/>
        <v>0</v>
      </c>
      <c r="Q216" s="36">
        <f t="shared" si="140"/>
        <v>0</v>
      </c>
      <c r="R216" s="36">
        <f t="shared" ref="R216:T216" si="179">SUM(R217:R218)</f>
        <v>0</v>
      </c>
      <c r="S216" s="36">
        <f t="shared" si="179"/>
        <v>0</v>
      </c>
      <c r="T216" s="36">
        <f t="shared" si="179"/>
        <v>0</v>
      </c>
    </row>
    <row r="217" spans="2:20" ht="18" x14ac:dyDescent="0.25">
      <c r="B217" s="41"/>
      <c r="C217" s="42"/>
      <c r="D217" s="44" t="s">
        <v>335</v>
      </c>
      <c r="E217" s="37">
        <f t="shared" si="136"/>
        <v>0</v>
      </c>
      <c r="F217" s="37">
        <v>0</v>
      </c>
      <c r="G217" s="37">
        <v>0</v>
      </c>
      <c r="H217" s="37">
        <v>0</v>
      </c>
      <c r="I217" s="37">
        <f t="shared" si="138"/>
        <v>0</v>
      </c>
      <c r="J217" s="37">
        <v>0</v>
      </c>
      <c r="K217" s="37">
        <v>0</v>
      </c>
      <c r="L217" s="37">
        <v>0</v>
      </c>
      <c r="M217" s="37">
        <f t="shared" si="139"/>
        <v>0</v>
      </c>
      <c r="N217" s="37">
        <v>0</v>
      </c>
      <c r="O217" s="37">
        <v>0</v>
      </c>
      <c r="P217" s="37">
        <v>0</v>
      </c>
      <c r="Q217" s="37">
        <f t="shared" si="140"/>
        <v>0</v>
      </c>
      <c r="R217" s="37">
        <v>0</v>
      </c>
      <c r="S217" s="37">
        <v>0</v>
      </c>
      <c r="T217" s="37">
        <v>0</v>
      </c>
    </row>
    <row r="218" spans="2:20" ht="18" x14ac:dyDescent="0.25">
      <c r="B218" s="41"/>
      <c r="C218" s="42"/>
      <c r="D218" s="44" t="s">
        <v>155</v>
      </c>
      <c r="E218" s="36">
        <f t="shared" si="136"/>
        <v>0</v>
      </c>
      <c r="F218" s="37">
        <v>0</v>
      </c>
      <c r="G218" s="37">
        <v>0</v>
      </c>
      <c r="H218" s="37">
        <v>0</v>
      </c>
      <c r="I218" s="36">
        <f t="shared" si="138"/>
        <v>0</v>
      </c>
      <c r="J218" s="37">
        <v>0</v>
      </c>
      <c r="K218" s="37">
        <v>0</v>
      </c>
      <c r="L218" s="37">
        <v>0</v>
      </c>
      <c r="M218" s="36">
        <f t="shared" si="139"/>
        <v>0</v>
      </c>
      <c r="N218" s="37">
        <v>0</v>
      </c>
      <c r="O218" s="37">
        <v>0</v>
      </c>
      <c r="P218" s="37">
        <v>0</v>
      </c>
      <c r="Q218" s="36">
        <f t="shared" si="140"/>
        <v>0</v>
      </c>
      <c r="R218" s="37">
        <v>0</v>
      </c>
      <c r="S218" s="37">
        <v>0</v>
      </c>
      <c r="T218" s="37">
        <v>0</v>
      </c>
    </row>
    <row r="219" spans="2:20" x14ac:dyDescent="0.25">
      <c r="B219" s="38"/>
      <c r="C219" s="60" t="s">
        <v>216</v>
      </c>
      <c r="D219" s="39" t="s">
        <v>228</v>
      </c>
      <c r="E219" s="40">
        <f t="shared" si="136"/>
        <v>900</v>
      </c>
      <c r="F219" s="45">
        <v>900</v>
      </c>
      <c r="G219" s="45">
        <v>0</v>
      </c>
      <c r="H219" s="45">
        <v>0</v>
      </c>
      <c r="I219" s="40">
        <f t="shared" si="138"/>
        <v>900</v>
      </c>
      <c r="J219" s="45">
        <v>900</v>
      </c>
      <c r="K219" s="45">
        <v>0</v>
      </c>
      <c r="L219" s="45">
        <v>0</v>
      </c>
      <c r="M219" s="40">
        <f t="shared" si="139"/>
        <v>900</v>
      </c>
      <c r="N219" s="45">
        <v>900</v>
      </c>
      <c r="O219" s="45">
        <v>0</v>
      </c>
      <c r="P219" s="45">
        <v>0</v>
      </c>
      <c r="Q219" s="40">
        <f t="shared" si="140"/>
        <v>900</v>
      </c>
      <c r="R219" s="45">
        <v>900</v>
      </c>
      <c r="S219" s="45">
        <v>0</v>
      </c>
      <c r="T219" s="45">
        <v>0</v>
      </c>
    </row>
    <row r="220" spans="2:20" ht="30" x14ac:dyDescent="0.25">
      <c r="B220" s="38"/>
      <c r="C220" s="60" t="s">
        <v>218</v>
      </c>
      <c r="D220" s="39" t="s">
        <v>329</v>
      </c>
      <c r="E220" s="40">
        <f t="shared" si="136"/>
        <v>90</v>
      </c>
      <c r="F220" s="45">
        <v>90</v>
      </c>
      <c r="G220" s="45">
        <v>0</v>
      </c>
      <c r="H220" s="45">
        <v>0</v>
      </c>
      <c r="I220" s="40">
        <f t="shared" si="138"/>
        <v>90</v>
      </c>
      <c r="J220" s="45">
        <v>90</v>
      </c>
      <c r="K220" s="45">
        <v>0</v>
      </c>
      <c r="L220" s="45">
        <v>0</v>
      </c>
      <c r="M220" s="40">
        <f t="shared" si="139"/>
        <v>90</v>
      </c>
      <c r="N220" s="45">
        <v>90</v>
      </c>
      <c r="O220" s="45">
        <v>0</v>
      </c>
      <c r="P220" s="45">
        <v>0</v>
      </c>
      <c r="Q220" s="40">
        <f t="shared" si="140"/>
        <v>90</v>
      </c>
      <c r="R220" s="45">
        <v>90</v>
      </c>
      <c r="S220" s="45">
        <v>0</v>
      </c>
      <c r="T220" s="45">
        <v>0</v>
      </c>
    </row>
    <row r="221" spans="2:20" x14ac:dyDescent="0.25">
      <c r="B221" s="38"/>
      <c r="C221" s="60" t="s">
        <v>219</v>
      </c>
      <c r="D221" s="39" t="s">
        <v>330</v>
      </c>
      <c r="E221" s="40">
        <f t="shared" si="136"/>
        <v>90</v>
      </c>
      <c r="F221" s="45">
        <v>90</v>
      </c>
      <c r="G221" s="45">
        <v>0</v>
      </c>
      <c r="H221" s="45">
        <v>0</v>
      </c>
      <c r="I221" s="40">
        <f t="shared" si="138"/>
        <v>90</v>
      </c>
      <c r="J221" s="45">
        <v>90</v>
      </c>
      <c r="K221" s="45">
        <v>0</v>
      </c>
      <c r="L221" s="45">
        <v>0</v>
      </c>
      <c r="M221" s="40">
        <f t="shared" si="139"/>
        <v>90</v>
      </c>
      <c r="N221" s="45">
        <v>90</v>
      </c>
      <c r="O221" s="45">
        <v>0</v>
      </c>
      <c r="P221" s="45">
        <v>0</v>
      </c>
      <c r="Q221" s="40">
        <f t="shared" si="140"/>
        <v>90</v>
      </c>
      <c r="R221" s="45">
        <v>90</v>
      </c>
      <c r="S221" s="45">
        <v>0</v>
      </c>
      <c r="T221" s="45">
        <v>0</v>
      </c>
    </row>
    <row r="222" spans="2:20" x14ac:dyDescent="0.25">
      <c r="B222" s="38"/>
      <c r="C222" s="60" t="s">
        <v>221</v>
      </c>
      <c r="D222" s="39" t="s">
        <v>231</v>
      </c>
      <c r="E222" s="40">
        <f t="shared" si="136"/>
        <v>100</v>
      </c>
      <c r="F222" s="45">
        <v>100</v>
      </c>
      <c r="G222" s="45">
        <v>0</v>
      </c>
      <c r="H222" s="45">
        <v>0</v>
      </c>
      <c r="I222" s="40">
        <f t="shared" si="138"/>
        <v>100</v>
      </c>
      <c r="J222" s="45">
        <v>100</v>
      </c>
      <c r="K222" s="45">
        <v>0</v>
      </c>
      <c r="L222" s="45">
        <v>0</v>
      </c>
      <c r="M222" s="40">
        <f t="shared" si="139"/>
        <v>100</v>
      </c>
      <c r="N222" s="45">
        <v>100</v>
      </c>
      <c r="O222" s="45">
        <v>0</v>
      </c>
      <c r="P222" s="45">
        <v>0</v>
      </c>
      <c r="Q222" s="40">
        <f t="shared" si="140"/>
        <v>100</v>
      </c>
      <c r="R222" s="45">
        <v>100</v>
      </c>
      <c r="S222" s="45">
        <v>0</v>
      </c>
      <c r="T222" s="45">
        <v>0</v>
      </c>
    </row>
    <row r="223" spans="2:20" ht="30" x14ac:dyDescent="0.25">
      <c r="B223" s="38"/>
      <c r="C223" s="60" t="s">
        <v>223</v>
      </c>
      <c r="D223" s="39" t="s">
        <v>233</v>
      </c>
      <c r="E223" s="40">
        <f t="shared" ref="E223:E289" si="180">SUM(F223:H223)</f>
        <v>250</v>
      </c>
      <c r="F223" s="45">
        <v>250</v>
      </c>
      <c r="G223" s="45">
        <v>0</v>
      </c>
      <c r="H223" s="45">
        <v>0</v>
      </c>
      <c r="I223" s="40">
        <f t="shared" ref="I223:I289" si="181">SUM(J223:L223)</f>
        <v>250</v>
      </c>
      <c r="J223" s="45">
        <v>250</v>
      </c>
      <c r="K223" s="45">
        <v>0</v>
      </c>
      <c r="L223" s="45">
        <v>0</v>
      </c>
      <c r="M223" s="40">
        <f t="shared" ref="M223:M289" si="182">SUM(N223:P223)</f>
        <v>250</v>
      </c>
      <c r="N223" s="45">
        <v>250</v>
      </c>
      <c r="O223" s="45">
        <v>0</v>
      </c>
      <c r="P223" s="45">
        <v>0</v>
      </c>
      <c r="Q223" s="40">
        <f t="shared" ref="Q223:Q289" si="183">SUM(R223:T223)</f>
        <v>250</v>
      </c>
      <c r="R223" s="45">
        <v>250</v>
      </c>
      <c r="S223" s="45">
        <v>0</v>
      </c>
      <c r="T223" s="45">
        <v>0</v>
      </c>
    </row>
    <row r="224" spans="2:20" x14ac:dyDescent="0.25">
      <c r="B224" s="38"/>
      <c r="C224" s="60" t="s">
        <v>225</v>
      </c>
      <c r="D224" s="39" t="s">
        <v>522</v>
      </c>
      <c r="E224" s="40">
        <f t="shared" si="180"/>
        <v>140</v>
      </c>
      <c r="F224" s="45">
        <v>140</v>
      </c>
      <c r="G224" s="45">
        <v>0</v>
      </c>
      <c r="H224" s="45">
        <v>0</v>
      </c>
      <c r="I224" s="40"/>
      <c r="J224" s="45">
        <v>140</v>
      </c>
      <c r="K224" s="45"/>
      <c r="L224" s="45"/>
      <c r="M224" s="40"/>
      <c r="N224" s="45">
        <v>140</v>
      </c>
      <c r="O224" s="45"/>
      <c r="P224" s="45"/>
      <c r="Q224" s="40"/>
      <c r="R224" s="45">
        <v>140</v>
      </c>
      <c r="S224" s="45"/>
      <c r="T224" s="45"/>
    </row>
    <row r="225" spans="2:21" ht="30" x14ac:dyDescent="0.25">
      <c r="B225" s="38"/>
      <c r="C225" s="60" t="s">
        <v>353</v>
      </c>
      <c r="D225" s="39" t="s">
        <v>523</v>
      </c>
      <c r="E225" s="40">
        <f t="shared" si="180"/>
        <v>180</v>
      </c>
      <c r="F225" s="45">
        <v>180</v>
      </c>
      <c r="G225" s="45">
        <v>0</v>
      </c>
      <c r="H225" s="45">
        <v>0</v>
      </c>
      <c r="I225" s="40">
        <f t="shared" si="181"/>
        <v>180</v>
      </c>
      <c r="J225" s="45">
        <v>180</v>
      </c>
      <c r="K225" s="45">
        <v>0</v>
      </c>
      <c r="L225" s="45">
        <v>0</v>
      </c>
      <c r="M225" s="40">
        <f t="shared" si="182"/>
        <v>180</v>
      </c>
      <c r="N225" s="45">
        <v>180</v>
      </c>
      <c r="O225" s="45">
        <v>0</v>
      </c>
      <c r="P225" s="45">
        <v>0</v>
      </c>
      <c r="Q225" s="40">
        <f t="shared" si="183"/>
        <v>180</v>
      </c>
      <c r="R225" s="45">
        <v>180</v>
      </c>
      <c r="S225" s="45">
        <v>0</v>
      </c>
      <c r="T225" s="45">
        <v>0</v>
      </c>
    </row>
    <row r="226" spans="2:21" x14ac:dyDescent="0.25">
      <c r="B226" s="38"/>
      <c r="C226" s="60" t="s">
        <v>524</v>
      </c>
      <c r="D226" s="39" t="s">
        <v>526</v>
      </c>
      <c r="E226" s="40">
        <f t="shared" si="180"/>
        <v>70</v>
      </c>
      <c r="F226" s="45">
        <v>70</v>
      </c>
      <c r="G226" s="45">
        <v>0</v>
      </c>
      <c r="H226" s="45">
        <v>0</v>
      </c>
      <c r="I226" s="40">
        <f t="shared" si="181"/>
        <v>70</v>
      </c>
      <c r="J226" s="45">
        <v>70</v>
      </c>
      <c r="K226" s="45">
        <v>0</v>
      </c>
      <c r="L226" s="45">
        <v>0</v>
      </c>
      <c r="M226" s="40">
        <f t="shared" si="182"/>
        <v>70</v>
      </c>
      <c r="N226" s="45">
        <v>70</v>
      </c>
      <c r="O226" s="45">
        <v>0</v>
      </c>
      <c r="P226" s="45">
        <v>0</v>
      </c>
      <c r="Q226" s="40">
        <f t="shared" si="183"/>
        <v>70</v>
      </c>
      <c r="R226" s="45">
        <v>70</v>
      </c>
      <c r="S226" s="45">
        <v>0</v>
      </c>
      <c r="T226" s="45">
        <v>0</v>
      </c>
    </row>
    <row r="227" spans="2:21" ht="90" x14ac:dyDescent="0.25">
      <c r="B227" s="38"/>
      <c r="C227" s="60" t="s">
        <v>525</v>
      </c>
      <c r="D227" s="39" t="s">
        <v>527</v>
      </c>
      <c r="E227" s="40">
        <f t="shared" si="180"/>
        <v>280</v>
      </c>
      <c r="F227" s="45">
        <v>280</v>
      </c>
      <c r="G227" s="45">
        <v>0</v>
      </c>
      <c r="H227" s="45">
        <v>0</v>
      </c>
      <c r="I227" s="40">
        <f t="shared" si="181"/>
        <v>280</v>
      </c>
      <c r="J227" s="45">
        <v>280</v>
      </c>
      <c r="K227" s="45"/>
      <c r="L227" s="45"/>
      <c r="M227" s="40">
        <f t="shared" si="182"/>
        <v>280</v>
      </c>
      <c r="N227" s="45">
        <v>280</v>
      </c>
      <c r="O227" s="45"/>
      <c r="P227" s="45"/>
      <c r="Q227" s="40">
        <f t="shared" si="183"/>
        <v>280</v>
      </c>
      <c r="R227" s="45">
        <v>280</v>
      </c>
      <c r="S227" s="45"/>
      <c r="T227" s="45"/>
    </row>
    <row r="228" spans="2:21" ht="18" x14ac:dyDescent="0.25">
      <c r="B228" s="30" t="s">
        <v>532</v>
      </c>
      <c r="C228" s="31"/>
      <c r="D228" s="53" t="s">
        <v>113</v>
      </c>
      <c r="E228" s="32">
        <f t="shared" si="180"/>
        <v>11000</v>
      </c>
      <c r="F228" s="33">
        <f>SUM(F232:F235)</f>
        <v>11000</v>
      </c>
      <c r="G228" s="33">
        <f t="shared" ref="G228:H228" si="184">SUM(G232:G235)</f>
        <v>0</v>
      </c>
      <c r="H228" s="33">
        <f t="shared" si="184"/>
        <v>0</v>
      </c>
      <c r="I228" s="32">
        <f t="shared" si="181"/>
        <v>11000</v>
      </c>
      <c r="J228" s="33">
        <f>SUM(J232:J235)</f>
        <v>11000</v>
      </c>
      <c r="K228" s="33">
        <f t="shared" ref="K228:L228" si="185">SUM(K232:K235)</f>
        <v>0</v>
      </c>
      <c r="L228" s="33">
        <f t="shared" si="185"/>
        <v>0</v>
      </c>
      <c r="M228" s="32">
        <f t="shared" si="182"/>
        <v>16000</v>
      </c>
      <c r="N228" s="33">
        <f>SUM(N232:N235)</f>
        <v>16000</v>
      </c>
      <c r="O228" s="33">
        <f t="shared" ref="O228:P228" si="186">SUM(O232:O235)</f>
        <v>0</v>
      </c>
      <c r="P228" s="33">
        <f t="shared" si="186"/>
        <v>0</v>
      </c>
      <c r="Q228" s="32">
        <f t="shared" si="183"/>
        <v>16810</v>
      </c>
      <c r="R228" s="33">
        <f>SUM(R232:R235)</f>
        <v>16810</v>
      </c>
      <c r="S228" s="33">
        <f t="shared" ref="S228:T228" si="187">SUM(S232:S235)</f>
        <v>0</v>
      </c>
      <c r="T228" s="33">
        <f t="shared" si="18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180"/>
        <v>79</v>
      </c>
      <c r="F229" s="36">
        <f t="shared" ref="F229:H229" si="188">SUM(F230:F231)</f>
        <v>79</v>
      </c>
      <c r="G229" s="36">
        <f t="shared" si="188"/>
        <v>0</v>
      </c>
      <c r="H229" s="36">
        <f t="shared" si="188"/>
        <v>0</v>
      </c>
      <c r="I229" s="36">
        <f t="shared" si="181"/>
        <v>79</v>
      </c>
      <c r="J229" s="36">
        <f t="shared" ref="J229:L229" si="189">SUM(J230:J231)</f>
        <v>79</v>
      </c>
      <c r="K229" s="36">
        <f t="shared" si="189"/>
        <v>0</v>
      </c>
      <c r="L229" s="36">
        <f t="shared" si="189"/>
        <v>0</v>
      </c>
      <c r="M229" s="36">
        <f t="shared" si="182"/>
        <v>79</v>
      </c>
      <c r="N229" s="36">
        <f t="shared" ref="N229:P229" si="190">SUM(N230:N231)</f>
        <v>79</v>
      </c>
      <c r="O229" s="36">
        <f t="shared" si="190"/>
        <v>0</v>
      </c>
      <c r="P229" s="36">
        <f t="shared" si="190"/>
        <v>0</v>
      </c>
      <c r="Q229" s="36">
        <f t="shared" si="183"/>
        <v>79</v>
      </c>
      <c r="R229" s="36">
        <f t="shared" ref="R229:T229" si="191">SUM(R230:R231)</f>
        <v>79</v>
      </c>
      <c r="S229" s="36">
        <f t="shared" si="191"/>
        <v>0</v>
      </c>
      <c r="T229" s="36">
        <f t="shared" si="191"/>
        <v>0</v>
      </c>
    </row>
    <row r="230" spans="2:21" ht="18" x14ac:dyDescent="0.25">
      <c r="B230" s="41"/>
      <c r="C230" s="42"/>
      <c r="D230" s="44" t="s">
        <v>335</v>
      </c>
      <c r="E230" s="37">
        <f t="shared" si="180"/>
        <v>0</v>
      </c>
      <c r="F230" s="37">
        <v>0</v>
      </c>
      <c r="G230" s="37">
        <v>0</v>
      </c>
      <c r="H230" s="37">
        <v>0</v>
      </c>
      <c r="I230" s="37">
        <f t="shared" si="181"/>
        <v>0</v>
      </c>
      <c r="J230" s="37">
        <v>0</v>
      </c>
      <c r="K230" s="37">
        <v>0</v>
      </c>
      <c r="L230" s="37">
        <v>0</v>
      </c>
      <c r="M230" s="37">
        <f t="shared" si="182"/>
        <v>0</v>
      </c>
      <c r="N230" s="37">
        <v>0</v>
      </c>
      <c r="O230" s="37">
        <v>0</v>
      </c>
      <c r="P230" s="37">
        <v>0</v>
      </c>
      <c r="Q230" s="37">
        <f t="shared" si="18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180"/>
        <v>79</v>
      </c>
      <c r="F231" s="37">
        <f>30+49</f>
        <v>79</v>
      </c>
      <c r="G231" s="37">
        <v>0</v>
      </c>
      <c r="H231" s="37">
        <v>0</v>
      </c>
      <c r="I231" s="36">
        <f t="shared" si="181"/>
        <v>79</v>
      </c>
      <c r="J231" s="37">
        <f>30+49</f>
        <v>79</v>
      </c>
      <c r="K231" s="37">
        <v>0</v>
      </c>
      <c r="L231" s="37">
        <v>0</v>
      </c>
      <c r="M231" s="36">
        <f t="shared" si="182"/>
        <v>79</v>
      </c>
      <c r="N231" s="37">
        <f>30+49</f>
        <v>79</v>
      </c>
      <c r="O231" s="37">
        <v>0</v>
      </c>
      <c r="P231" s="37">
        <v>0</v>
      </c>
      <c r="Q231" s="36">
        <f t="shared" si="183"/>
        <v>79</v>
      </c>
      <c r="R231" s="37">
        <f>30+49</f>
        <v>79</v>
      </c>
      <c r="S231" s="37">
        <v>0</v>
      </c>
      <c r="T231" s="37">
        <v>0</v>
      </c>
    </row>
    <row r="232" spans="2:21" x14ac:dyDescent="0.25">
      <c r="B232" s="38"/>
      <c r="C232" s="60" t="s">
        <v>227</v>
      </c>
      <c r="D232" s="39" t="s">
        <v>528</v>
      </c>
      <c r="E232" s="40">
        <f t="shared" si="180"/>
        <v>1100</v>
      </c>
      <c r="F232" s="45">
        <v>1100</v>
      </c>
      <c r="G232" s="45">
        <v>0</v>
      </c>
      <c r="H232" s="45">
        <v>0</v>
      </c>
      <c r="I232" s="40">
        <f t="shared" si="181"/>
        <v>1100</v>
      </c>
      <c r="J232" s="45">
        <v>1100</v>
      </c>
      <c r="K232" s="45">
        <v>0</v>
      </c>
      <c r="L232" s="45">
        <v>0</v>
      </c>
      <c r="M232" s="40">
        <f t="shared" si="182"/>
        <v>1100</v>
      </c>
      <c r="N232" s="45">
        <v>1100</v>
      </c>
      <c r="O232" s="45">
        <v>0</v>
      </c>
      <c r="P232" s="45">
        <v>0</v>
      </c>
      <c r="Q232" s="40">
        <f t="shared" si="18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229</v>
      </c>
      <c r="D233" s="39" t="s">
        <v>529</v>
      </c>
      <c r="E233" s="40">
        <f t="shared" si="180"/>
        <v>7900</v>
      </c>
      <c r="F233" s="45">
        <v>7900</v>
      </c>
      <c r="G233" s="45">
        <v>0</v>
      </c>
      <c r="H233" s="45">
        <v>0</v>
      </c>
      <c r="I233" s="40">
        <f t="shared" si="181"/>
        <v>7900</v>
      </c>
      <c r="J233" s="45">
        <v>7900</v>
      </c>
      <c r="K233" s="45">
        <v>0</v>
      </c>
      <c r="L233" s="45">
        <v>0</v>
      </c>
      <c r="M233" s="40">
        <f t="shared" si="18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183"/>
        <v>13510</v>
      </c>
      <c r="R233" s="45">
        <f>13700-190</f>
        <v>13510</v>
      </c>
      <c r="S233" s="45">
        <v>0</v>
      </c>
      <c r="T233" s="45">
        <v>0</v>
      </c>
    </row>
    <row r="234" spans="2:21" x14ac:dyDescent="0.25">
      <c r="B234" s="38"/>
      <c r="C234" s="60" t="s">
        <v>230</v>
      </c>
      <c r="D234" s="39" t="s">
        <v>530</v>
      </c>
      <c r="E234" s="40">
        <f t="shared" si="180"/>
        <v>800</v>
      </c>
      <c r="F234" s="45">
        <v>800</v>
      </c>
      <c r="G234" s="45">
        <v>0</v>
      </c>
      <c r="H234" s="45">
        <v>0</v>
      </c>
      <c r="I234" s="40">
        <f t="shared" si="181"/>
        <v>800</v>
      </c>
      <c r="J234" s="45">
        <v>800</v>
      </c>
      <c r="K234" s="45">
        <v>0</v>
      </c>
      <c r="L234" s="45">
        <v>0</v>
      </c>
      <c r="M234" s="40">
        <f t="shared" si="182"/>
        <v>1000</v>
      </c>
      <c r="N234" s="45">
        <v>1000</v>
      </c>
      <c r="O234" s="45">
        <v>0</v>
      </c>
      <c r="P234" s="45">
        <v>0</v>
      </c>
      <c r="Q234" s="40">
        <f t="shared" si="18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232</v>
      </c>
      <c r="D235" s="39" t="s">
        <v>531</v>
      </c>
      <c r="E235" s="40">
        <f t="shared" si="180"/>
        <v>1200</v>
      </c>
      <c r="F235" s="45">
        <v>1200</v>
      </c>
      <c r="G235" s="45">
        <v>0</v>
      </c>
      <c r="H235" s="45">
        <v>0</v>
      </c>
      <c r="I235" s="40">
        <f t="shared" si="181"/>
        <v>1200</v>
      </c>
      <c r="J235" s="45">
        <v>1200</v>
      </c>
      <c r="K235" s="45">
        <v>0</v>
      </c>
      <c r="L235" s="45">
        <v>0</v>
      </c>
      <c r="M235" s="40">
        <f t="shared" si="182"/>
        <v>1200</v>
      </c>
      <c r="N235" s="45">
        <v>1200</v>
      </c>
      <c r="O235" s="45">
        <v>0</v>
      </c>
      <c r="P235" s="45">
        <v>0</v>
      </c>
      <c r="Q235" s="40">
        <f t="shared" si="18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533</v>
      </c>
      <c r="C236" s="31"/>
      <c r="D236" s="53" t="s">
        <v>115</v>
      </c>
      <c r="E236" s="32">
        <f t="shared" si="180"/>
        <v>200365</v>
      </c>
      <c r="F236" s="33">
        <f>F240+F252+F261+F266+F276+F284+F300+F306+F315+F321+F327</f>
        <v>200365</v>
      </c>
      <c r="G236" s="33">
        <f>G240+G252+G261+G266+G276+G284+G300+G306+G315+G321+G327</f>
        <v>0</v>
      </c>
      <c r="H236" s="33">
        <f>H240+H252+H261+H266+H276+H284+H300+H306+H315+H321+H327</f>
        <v>0</v>
      </c>
      <c r="I236" s="32">
        <f t="shared" si="181"/>
        <v>203800</v>
      </c>
      <c r="J236" s="33">
        <f>J240+J252+J261+J266+J276+J284+J300+J306+J315+J321+J327</f>
        <v>203800</v>
      </c>
      <c r="K236" s="33">
        <f>K240+K252+K261+K266+K276+K284+K300+K306+K315+K321+K327</f>
        <v>0</v>
      </c>
      <c r="L236" s="33">
        <f>L240+L252+L261+L266+L276+L284+L300+L306+L315+L321+L327</f>
        <v>0</v>
      </c>
      <c r="M236" s="32">
        <f t="shared" si="182"/>
        <v>217630</v>
      </c>
      <c r="N236" s="33">
        <f>N240+N252+N261+N266+N276+N284+N300+N306+N315+N321+N327</f>
        <v>217630</v>
      </c>
      <c r="O236" s="33">
        <f>O240+O252+O261+O266+O276+O284+O300+O306+O315+O321+O327</f>
        <v>0</v>
      </c>
      <c r="P236" s="33">
        <f>P240+P252+P261+P266+P276+P284+P300+P306+P315+P321+P327</f>
        <v>0</v>
      </c>
      <c r="Q236" s="32">
        <f t="shared" si="183"/>
        <v>229730</v>
      </c>
      <c r="R236" s="33">
        <f>R240+R252+R261+R266+R276+R284+R300+R306+R315+R321+R327</f>
        <v>229730</v>
      </c>
      <c r="S236" s="33">
        <f>S240+S252+S261+S266+S276+S284+S300+S306+S315+S321+S327</f>
        <v>0</v>
      </c>
      <c r="T236" s="33">
        <f>T240+T252+T261+T266+T276+T284+T300+T306+T315+T321+T327</f>
        <v>0</v>
      </c>
    </row>
    <row r="237" spans="2:21" ht="18" x14ac:dyDescent="0.25">
      <c r="B237" s="41"/>
      <c r="C237" s="42"/>
      <c r="D237" s="43" t="s">
        <v>151</v>
      </c>
      <c r="E237" s="36">
        <f t="shared" si="180"/>
        <v>3294</v>
      </c>
      <c r="F237" s="36">
        <f t="shared" ref="F237:H237" si="192">SUM(F238:F239)</f>
        <v>3294</v>
      </c>
      <c r="G237" s="36">
        <f t="shared" si="192"/>
        <v>0</v>
      </c>
      <c r="H237" s="36">
        <f t="shared" si="192"/>
        <v>0</v>
      </c>
      <c r="I237" s="36">
        <f t="shared" si="181"/>
        <v>3436</v>
      </c>
      <c r="J237" s="36">
        <f t="shared" ref="J237:L237" si="193">SUM(J238:J239)</f>
        <v>3436</v>
      </c>
      <c r="K237" s="36">
        <f t="shared" si="193"/>
        <v>0</v>
      </c>
      <c r="L237" s="36">
        <f t="shared" si="193"/>
        <v>0</v>
      </c>
      <c r="M237" s="36">
        <f t="shared" si="182"/>
        <v>3436</v>
      </c>
      <c r="N237" s="36">
        <f t="shared" ref="N237:P237" si="194">SUM(N238:N239)</f>
        <v>3436</v>
      </c>
      <c r="O237" s="36">
        <f t="shared" si="194"/>
        <v>0</v>
      </c>
      <c r="P237" s="36">
        <f t="shared" si="194"/>
        <v>0</v>
      </c>
      <c r="Q237" s="36">
        <f t="shared" si="183"/>
        <v>3436</v>
      </c>
      <c r="R237" s="36">
        <f t="shared" ref="R237:T237" si="195">SUM(R238:R239)</f>
        <v>3436</v>
      </c>
      <c r="S237" s="36">
        <f t="shared" si="195"/>
        <v>0</v>
      </c>
      <c r="T237" s="36">
        <f t="shared" si="195"/>
        <v>0</v>
      </c>
    </row>
    <row r="238" spans="2:21" ht="18" x14ac:dyDescent="0.25">
      <c r="B238" s="41"/>
      <c r="C238" s="42"/>
      <c r="D238" s="44" t="s">
        <v>335</v>
      </c>
      <c r="E238" s="37">
        <f t="shared" si="180"/>
        <v>0</v>
      </c>
      <c r="F238" s="37">
        <v>0</v>
      </c>
      <c r="G238" s="37">
        <v>0</v>
      </c>
      <c r="H238" s="37">
        <v>0</v>
      </c>
      <c r="I238" s="37">
        <f t="shared" si="181"/>
        <v>0</v>
      </c>
      <c r="J238" s="37">
        <v>0</v>
      </c>
      <c r="K238" s="37">
        <v>0</v>
      </c>
      <c r="L238" s="37">
        <v>0</v>
      </c>
      <c r="M238" s="37">
        <f t="shared" si="182"/>
        <v>0</v>
      </c>
      <c r="N238" s="37">
        <v>0</v>
      </c>
      <c r="O238" s="37">
        <v>0</v>
      </c>
      <c r="P238" s="37">
        <v>0</v>
      </c>
      <c r="Q238" s="37">
        <f t="shared" si="18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180"/>
        <v>3294</v>
      </c>
      <c r="F239" s="59">
        <f>F243+F255+F264+F269+F279+F287+F303+F309+F318+F324+F330</f>
        <v>3294</v>
      </c>
      <c r="G239" s="59">
        <f>G243+G255+G264+G269+G279+G287+G303+G309+G318+G324+G330</f>
        <v>0</v>
      </c>
      <c r="H239" s="59">
        <f>H243+H255+H264+H269+H279+H287+H303+H309+H318+H324+H330</f>
        <v>0</v>
      </c>
      <c r="I239" s="61">
        <f t="shared" si="181"/>
        <v>3436</v>
      </c>
      <c r="J239" s="59">
        <f>J243+J255+J264+J269+J279+J287+J303+J309+J318+J324+J330</f>
        <v>3436</v>
      </c>
      <c r="K239" s="59">
        <f>K243+K255+K264+K269+K279+K287+K303+K309+K318+K324+K330</f>
        <v>0</v>
      </c>
      <c r="L239" s="59">
        <f>L243+L255+L264+L269+L279+L287+L303+L309+L318+L324+L330</f>
        <v>0</v>
      </c>
      <c r="M239" s="61">
        <f t="shared" si="182"/>
        <v>3436</v>
      </c>
      <c r="N239" s="59">
        <f>N243+N255+N264+N269+N279+N287+N303+N309+N318+N324+N330</f>
        <v>3436</v>
      </c>
      <c r="O239" s="59">
        <f>O243+O255+O264+O269+O279+O287+O303+O309+O318+O324+O330</f>
        <v>0</v>
      </c>
      <c r="P239" s="59">
        <f>P243+P255+P264+P269+P279+P287+P303+P309+P318+P324+P330</f>
        <v>0</v>
      </c>
      <c r="Q239" s="61">
        <f t="shared" si="183"/>
        <v>3436</v>
      </c>
      <c r="R239" s="59">
        <f>R243+R255+R264+R269+R279+R287+R303+R309+R318+R324+R330</f>
        <v>3436</v>
      </c>
      <c r="S239" s="59">
        <f>S243+S255+S264+S269+S279+S287+S303+S309+S318+S324+S330</f>
        <v>0</v>
      </c>
      <c r="T239" s="59">
        <f>T243+T255+T264+T269+T279+T287+T303+T309+T318+T324+T330</f>
        <v>0</v>
      </c>
    </row>
    <row r="240" spans="2:21" ht="18" x14ac:dyDescent="0.25">
      <c r="B240" s="30" t="s">
        <v>534</v>
      </c>
      <c r="C240" s="31"/>
      <c r="D240" s="53" t="s">
        <v>116</v>
      </c>
      <c r="E240" s="32">
        <f t="shared" si="180"/>
        <v>24000</v>
      </c>
      <c r="F240" s="33">
        <f>SUM(F244:F251)</f>
        <v>24000</v>
      </c>
      <c r="G240" s="33">
        <f t="shared" ref="G240:H240" si="196">SUM(G244:G251)</f>
        <v>0</v>
      </c>
      <c r="H240" s="33">
        <f t="shared" si="196"/>
        <v>0</v>
      </c>
      <c r="I240" s="32">
        <f t="shared" si="181"/>
        <v>24000</v>
      </c>
      <c r="J240" s="33">
        <f>SUM(J244:J251)</f>
        <v>24000</v>
      </c>
      <c r="K240" s="33">
        <f t="shared" ref="K240:L240" si="197">SUM(K244:K251)</f>
        <v>0</v>
      </c>
      <c r="L240" s="33">
        <f t="shared" si="197"/>
        <v>0</v>
      </c>
      <c r="M240" s="32">
        <f t="shared" si="182"/>
        <v>27000</v>
      </c>
      <c r="N240" s="33">
        <f>SUM(N244:N251)</f>
        <v>27000</v>
      </c>
      <c r="O240" s="33">
        <f t="shared" ref="O240:P240" si="198">SUM(O244:O251)</f>
        <v>0</v>
      </c>
      <c r="P240" s="33">
        <f t="shared" si="198"/>
        <v>0</v>
      </c>
      <c r="Q240" s="32">
        <f t="shared" si="183"/>
        <v>28000</v>
      </c>
      <c r="R240" s="33">
        <f>SUM(R244:R251)</f>
        <v>28000</v>
      </c>
      <c r="S240" s="33">
        <f t="shared" ref="S240:T240" si="199">SUM(S244:S251)</f>
        <v>0</v>
      </c>
      <c r="T240" s="33">
        <f t="shared" si="19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180"/>
        <v>0</v>
      </c>
      <c r="F241" s="36">
        <f t="shared" ref="F241:H241" si="200">SUM(F242:F243)</f>
        <v>0</v>
      </c>
      <c r="G241" s="36">
        <f t="shared" si="200"/>
        <v>0</v>
      </c>
      <c r="H241" s="36">
        <f t="shared" si="200"/>
        <v>0</v>
      </c>
      <c r="I241" s="36">
        <f t="shared" si="181"/>
        <v>0</v>
      </c>
      <c r="J241" s="36">
        <f t="shared" ref="J241:L241" si="201">SUM(J242:J243)</f>
        <v>0</v>
      </c>
      <c r="K241" s="36">
        <f t="shared" si="201"/>
        <v>0</v>
      </c>
      <c r="L241" s="36">
        <f t="shared" si="201"/>
        <v>0</v>
      </c>
      <c r="M241" s="36">
        <f t="shared" si="182"/>
        <v>0</v>
      </c>
      <c r="N241" s="36">
        <f t="shared" ref="N241:P241" si="202">SUM(N242:N243)</f>
        <v>0</v>
      </c>
      <c r="O241" s="36">
        <f t="shared" si="202"/>
        <v>0</v>
      </c>
      <c r="P241" s="36">
        <f t="shared" si="202"/>
        <v>0</v>
      </c>
      <c r="Q241" s="36">
        <f t="shared" si="183"/>
        <v>0</v>
      </c>
      <c r="R241" s="36">
        <f t="shared" ref="R241:T241" si="203">SUM(R242:R243)</f>
        <v>0</v>
      </c>
      <c r="S241" s="36">
        <f t="shared" si="203"/>
        <v>0</v>
      </c>
      <c r="T241" s="36">
        <f t="shared" si="203"/>
        <v>0</v>
      </c>
    </row>
    <row r="242" spans="2:21" ht="18" x14ac:dyDescent="0.25">
      <c r="B242" s="41"/>
      <c r="C242" s="42"/>
      <c r="D242" s="44" t="s">
        <v>335</v>
      </c>
      <c r="E242" s="37">
        <f t="shared" si="180"/>
        <v>0</v>
      </c>
      <c r="F242" s="37">
        <v>0</v>
      </c>
      <c r="G242" s="37">
        <v>0</v>
      </c>
      <c r="H242" s="37">
        <v>0</v>
      </c>
      <c r="I242" s="37">
        <f t="shared" si="181"/>
        <v>0</v>
      </c>
      <c r="J242" s="37">
        <v>0</v>
      </c>
      <c r="K242" s="37">
        <v>0</v>
      </c>
      <c r="L242" s="37">
        <v>0</v>
      </c>
      <c r="M242" s="37">
        <f t="shared" si="182"/>
        <v>0</v>
      </c>
      <c r="N242" s="37">
        <v>0</v>
      </c>
      <c r="O242" s="37">
        <v>0</v>
      </c>
      <c r="P242" s="37">
        <v>0</v>
      </c>
      <c r="Q242" s="37">
        <f t="shared" si="18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180"/>
        <v>0</v>
      </c>
      <c r="F243" s="37">
        <v>0</v>
      </c>
      <c r="G243" s="37">
        <v>0</v>
      </c>
      <c r="H243" s="37">
        <v>0</v>
      </c>
      <c r="I243" s="36">
        <f t="shared" si="181"/>
        <v>0</v>
      </c>
      <c r="J243" s="37">
        <v>0</v>
      </c>
      <c r="K243" s="37">
        <v>0</v>
      </c>
      <c r="L243" s="37">
        <v>0</v>
      </c>
      <c r="M243" s="36">
        <f t="shared" si="182"/>
        <v>0</v>
      </c>
      <c r="N243" s="37">
        <v>0</v>
      </c>
      <c r="O243" s="37">
        <v>0</v>
      </c>
      <c r="P243" s="37">
        <v>0</v>
      </c>
      <c r="Q243" s="36">
        <f t="shared" si="18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180"/>
        <v>6850</v>
      </c>
      <c r="F244" s="45">
        <v>6850</v>
      </c>
      <c r="G244" s="45">
        <v>0</v>
      </c>
      <c r="H244" s="45">
        <v>0</v>
      </c>
      <c r="I244" s="40">
        <f t="shared" si="181"/>
        <v>6850</v>
      </c>
      <c r="J244" s="45">
        <v>6850</v>
      </c>
      <c r="K244" s="45">
        <v>0</v>
      </c>
      <c r="L244" s="45">
        <v>0</v>
      </c>
      <c r="M244" s="40">
        <f t="shared" si="182"/>
        <v>7240</v>
      </c>
      <c r="N244" s="45">
        <v>7240</v>
      </c>
      <c r="O244" s="45">
        <v>0</v>
      </c>
      <c r="P244" s="45">
        <v>0</v>
      </c>
      <c r="Q244" s="40">
        <f t="shared" si="183"/>
        <v>8210</v>
      </c>
      <c r="R244" s="45">
        <v>8210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180"/>
        <v>88</v>
      </c>
      <c r="F245" s="45">
        <v>88</v>
      </c>
      <c r="G245" s="45">
        <v>0</v>
      </c>
      <c r="H245" s="45">
        <v>0</v>
      </c>
      <c r="I245" s="40">
        <f t="shared" si="181"/>
        <v>88</v>
      </c>
      <c r="J245" s="45">
        <v>88</v>
      </c>
      <c r="K245" s="45">
        <v>0</v>
      </c>
      <c r="L245" s="45">
        <v>0</v>
      </c>
      <c r="M245" s="40">
        <f t="shared" si="182"/>
        <v>100</v>
      </c>
      <c r="N245" s="45">
        <v>100</v>
      </c>
      <c r="O245" s="45">
        <v>0</v>
      </c>
      <c r="P245" s="45">
        <v>0</v>
      </c>
      <c r="Q245" s="40">
        <f t="shared" si="18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180"/>
        <v>151</v>
      </c>
      <c r="F246" s="45">
        <v>151</v>
      </c>
      <c r="G246" s="45">
        <v>0</v>
      </c>
      <c r="H246" s="45">
        <v>0</v>
      </c>
      <c r="I246" s="40">
        <f t="shared" si="181"/>
        <v>151</v>
      </c>
      <c r="J246" s="45">
        <v>151</v>
      </c>
      <c r="K246" s="45">
        <v>0</v>
      </c>
      <c r="L246" s="45">
        <v>0</v>
      </c>
      <c r="M246" s="40">
        <f t="shared" si="182"/>
        <v>210</v>
      </c>
      <c r="N246" s="45">
        <v>210</v>
      </c>
      <c r="O246" s="45">
        <v>0</v>
      </c>
      <c r="P246" s="45">
        <v>0</v>
      </c>
      <c r="Q246" s="40">
        <f t="shared" si="183"/>
        <v>210</v>
      </c>
      <c r="R246" s="45">
        <v>210</v>
      </c>
      <c r="S246" s="45">
        <v>0</v>
      </c>
      <c r="T246" s="45">
        <v>0</v>
      </c>
    </row>
    <row r="247" spans="2:21" ht="30" x14ac:dyDescent="0.25">
      <c r="B247" s="38"/>
      <c r="C247" s="60" t="s">
        <v>249</v>
      </c>
      <c r="D247" s="89" t="s">
        <v>356</v>
      </c>
      <c r="E247" s="40">
        <f t="shared" si="180"/>
        <v>662.3</v>
      </c>
      <c r="F247" s="45">
        <v>662.3</v>
      </c>
      <c r="G247" s="45">
        <v>0</v>
      </c>
      <c r="H247" s="45">
        <v>0</v>
      </c>
      <c r="I247" s="40">
        <f t="shared" si="181"/>
        <v>662.3</v>
      </c>
      <c r="J247" s="45">
        <v>662.3</v>
      </c>
      <c r="K247" s="45">
        <v>0</v>
      </c>
      <c r="L247" s="45">
        <v>0</v>
      </c>
      <c r="M247" s="40">
        <f t="shared" si="182"/>
        <v>900</v>
      </c>
      <c r="N247" s="45">
        <v>900</v>
      </c>
      <c r="O247" s="45">
        <v>0</v>
      </c>
      <c r="P247" s="45">
        <v>0</v>
      </c>
      <c r="Q247" s="40">
        <f t="shared" si="18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180"/>
        <v>1718.2</v>
      </c>
      <c r="F248" s="45">
        <v>1718.2</v>
      </c>
      <c r="G248" s="45">
        <v>0</v>
      </c>
      <c r="H248" s="45">
        <v>0</v>
      </c>
      <c r="I248" s="40">
        <f t="shared" si="181"/>
        <v>1718.2</v>
      </c>
      <c r="J248" s="45">
        <v>1718.2</v>
      </c>
      <c r="K248" s="45">
        <v>0</v>
      </c>
      <c r="L248" s="45">
        <v>0</v>
      </c>
      <c r="M248" s="40">
        <f t="shared" si="182"/>
        <v>2530</v>
      </c>
      <c r="N248" s="45">
        <v>2530</v>
      </c>
      <c r="O248" s="45">
        <v>0</v>
      </c>
      <c r="P248" s="45">
        <v>0</v>
      </c>
      <c r="Q248" s="40">
        <f t="shared" si="183"/>
        <v>2560</v>
      </c>
      <c r="R248" s="45">
        <v>2560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180"/>
        <v>13550</v>
      </c>
      <c r="F249" s="45">
        <v>13550</v>
      </c>
      <c r="G249" s="45">
        <v>0</v>
      </c>
      <c r="H249" s="45">
        <v>0</v>
      </c>
      <c r="I249" s="40">
        <f t="shared" si="181"/>
        <v>13550</v>
      </c>
      <c r="J249" s="45">
        <v>13550</v>
      </c>
      <c r="K249" s="45">
        <v>0</v>
      </c>
      <c r="L249" s="45">
        <v>0</v>
      </c>
      <c r="M249" s="40">
        <f t="shared" si="182"/>
        <v>14849.5</v>
      </c>
      <c r="N249" s="45">
        <v>14849.5</v>
      </c>
      <c r="O249" s="45">
        <v>0</v>
      </c>
      <c r="P249" s="45">
        <v>0</v>
      </c>
      <c r="Q249" s="40">
        <f t="shared" si="183"/>
        <v>14849.5</v>
      </c>
      <c r="R249" s="45">
        <v>14849.5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359</v>
      </c>
      <c r="E250" s="40">
        <f t="shared" ref="E250" si="204">SUM(F250:H250)</f>
        <v>360</v>
      </c>
      <c r="F250" s="45">
        <v>360</v>
      </c>
      <c r="G250" s="45">
        <v>0</v>
      </c>
      <c r="H250" s="45">
        <v>0</v>
      </c>
      <c r="I250" s="40">
        <f t="shared" ref="I250" si="205">SUM(J250:L250)</f>
        <v>360</v>
      </c>
      <c r="J250" s="45">
        <v>360</v>
      </c>
      <c r="K250" s="45">
        <v>0</v>
      </c>
      <c r="L250" s="45">
        <v>0</v>
      </c>
      <c r="M250" s="40">
        <f t="shared" ref="M250" si="206">SUM(N250:P250)</f>
        <v>550</v>
      </c>
      <c r="N250" s="45">
        <v>550</v>
      </c>
      <c r="O250" s="45">
        <v>0</v>
      </c>
      <c r="P250" s="45">
        <v>0</v>
      </c>
      <c r="Q250" s="40">
        <f t="shared" ref="Q250" si="207">SUM(R250:T250)</f>
        <v>550</v>
      </c>
      <c r="R250" s="45">
        <v>550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360</v>
      </c>
      <c r="E251" s="40">
        <f t="shared" si="180"/>
        <v>620.5</v>
      </c>
      <c r="F251" s="45">
        <v>620.5</v>
      </c>
      <c r="G251" s="45">
        <v>0</v>
      </c>
      <c r="H251" s="45">
        <v>0</v>
      </c>
      <c r="I251" s="40">
        <f t="shared" si="181"/>
        <v>620.5</v>
      </c>
      <c r="J251" s="45">
        <v>620.5</v>
      </c>
      <c r="K251" s="45">
        <v>0</v>
      </c>
      <c r="L251" s="45">
        <v>0</v>
      </c>
      <c r="M251" s="40">
        <f t="shared" si="182"/>
        <v>620.5</v>
      </c>
      <c r="N251" s="45">
        <v>620.5</v>
      </c>
      <c r="O251" s="45">
        <v>0</v>
      </c>
      <c r="P251" s="45">
        <v>0</v>
      </c>
      <c r="Q251" s="40">
        <f t="shared" si="183"/>
        <v>620.5</v>
      </c>
      <c r="R251" s="45">
        <v>620.5</v>
      </c>
      <c r="S251" s="45">
        <v>0</v>
      </c>
      <c r="T251" s="45">
        <v>0</v>
      </c>
    </row>
    <row r="252" spans="2:21" ht="18" x14ac:dyDescent="0.25">
      <c r="B252" s="30" t="s">
        <v>535</v>
      </c>
      <c r="C252" s="31"/>
      <c r="D252" s="53" t="s">
        <v>119</v>
      </c>
      <c r="E252" s="32">
        <f t="shared" si="180"/>
        <v>13500</v>
      </c>
      <c r="F252" s="33">
        <f>SUM(F256:F260)</f>
        <v>13500</v>
      </c>
      <c r="G252" s="33">
        <f t="shared" ref="G252:H252" si="208">SUM(G256:G260)</f>
        <v>0</v>
      </c>
      <c r="H252" s="33">
        <f t="shared" si="208"/>
        <v>0</v>
      </c>
      <c r="I252" s="32">
        <f t="shared" si="181"/>
        <v>13500</v>
      </c>
      <c r="J252" s="33">
        <f>SUM(J256:J260)</f>
        <v>13500</v>
      </c>
      <c r="K252" s="33">
        <f t="shared" ref="K252:L252" si="209">SUM(K256:K260)</f>
        <v>0</v>
      </c>
      <c r="L252" s="33">
        <f t="shared" si="209"/>
        <v>0</v>
      </c>
      <c r="M252" s="32">
        <f t="shared" si="182"/>
        <v>15000</v>
      </c>
      <c r="N252" s="33">
        <f>SUM(N256:N260)</f>
        <v>15000</v>
      </c>
      <c r="O252" s="33">
        <f t="shared" ref="O252:P252" si="210">SUM(O256:O260)</f>
        <v>0</v>
      </c>
      <c r="P252" s="33">
        <f t="shared" si="210"/>
        <v>0</v>
      </c>
      <c r="Q252" s="32">
        <f t="shared" si="183"/>
        <v>16000</v>
      </c>
      <c r="R252" s="33">
        <f>SUM(R256:R260)</f>
        <v>16000</v>
      </c>
      <c r="S252" s="33">
        <f t="shared" ref="S252:T252" si="211">SUM(S256:S260)</f>
        <v>0</v>
      </c>
      <c r="T252" s="33">
        <f t="shared" si="211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180"/>
        <v>0</v>
      </c>
      <c r="F253" s="36">
        <f t="shared" ref="F253:H253" si="212">SUM(F254:F255)</f>
        <v>0</v>
      </c>
      <c r="G253" s="36">
        <f t="shared" si="212"/>
        <v>0</v>
      </c>
      <c r="H253" s="36">
        <f t="shared" si="212"/>
        <v>0</v>
      </c>
      <c r="I253" s="36">
        <f t="shared" si="181"/>
        <v>0</v>
      </c>
      <c r="J253" s="36">
        <f t="shared" ref="J253:L253" si="213">SUM(J254:J255)</f>
        <v>0</v>
      </c>
      <c r="K253" s="36">
        <f t="shared" si="213"/>
        <v>0</v>
      </c>
      <c r="L253" s="36">
        <f t="shared" si="213"/>
        <v>0</v>
      </c>
      <c r="M253" s="36">
        <f t="shared" si="182"/>
        <v>0</v>
      </c>
      <c r="N253" s="36">
        <f t="shared" ref="N253:P253" si="214">SUM(N254:N255)</f>
        <v>0</v>
      </c>
      <c r="O253" s="36">
        <f t="shared" si="214"/>
        <v>0</v>
      </c>
      <c r="P253" s="36">
        <f t="shared" si="214"/>
        <v>0</v>
      </c>
      <c r="Q253" s="36">
        <f t="shared" si="183"/>
        <v>0</v>
      </c>
      <c r="R253" s="36">
        <f t="shared" ref="R253:T253" si="215">SUM(R254:R255)</f>
        <v>0</v>
      </c>
      <c r="S253" s="36">
        <f t="shared" si="215"/>
        <v>0</v>
      </c>
      <c r="T253" s="36">
        <f t="shared" si="215"/>
        <v>0</v>
      </c>
    </row>
    <row r="254" spans="2:21" ht="18" x14ac:dyDescent="0.25">
      <c r="B254" s="41"/>
      <c r="C254" s="42"/>
      <c r="D254" s="44" t="s">
        <v>335</v>
      </c>
      <c r="E254" s="37">
        <f t="shared" si="180"/>
        <v>0</v>
      </c>
      <c r="F254" s="37">
        <v>0</v>
      </c>
      <c r="G254" s="37">
        <v>0</v>
      </c>
      <c r="H254" s="37">
        <v>0</v>
      </c>
      <c r="I254" s="37">
        <f t="shared" si="181"/>
        <v>0</v>
      </c>
      <c r="J254" s="37">
        <v>0</v>
      </c>
      <c r="K254" s="37">
        <v>0</v>
      </c>
      <c r="L254" s="37">
        <v>0</v>
      </c>
      <c r="M254" s="37">
        <f t="shared" si="182"/>
        <v>0</v>
      </c>
      <c r="N254" s="37">
        <v>0</v>
      </c>
      <c r="O254" s="37">
        <v>0</v>
      </c>
      <c r="P254" s="37">
        <v>0</v>
      </c>
      <c r="Q254" s="37">
        <f t="shared" si="18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180"/>
        <v>0</v>
      </c>
      <c r="F255" s="37">
        <v>0</v>
      </c>
      <c r="G255" s="37">
        <v>0</v>
      </c>
      <c r="H255" s="37">
        <v>0</v>
      </c>
      <c r="I255" s="36">
        <f t="shared" si="181"/>
        <v>0</v>
      </c>
      <c r="J255" s="37">
        <v>0</v>
      </c>
      <c r="K255" s="37">
        <v>0</v>
      </c>
      <c r="L255" s="37">
        <v>0</v>
      </c>
      <c r="M255" s="36">
        <f t="shared" si="182"/>
        <v>0</v>
      </c>
      <c r="N255" s="37">
        <v>0</v>
      </c>
      <c r="O255" s="37">
        <v>0</v>
      </c>
      <c r="P255" s="37">
        <v>0</v>
      </c>
      <c r="Q255" s="36">
        <f t="shared" si="18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180"/>
        <v>1540</v>
      </c>
      <c r="F256" s="45">
        <v>1540</v>
      </c>
      <c r="G256" s="45">
        <v>0</v>
      </c>
      <c r="H256" s="45">
        <v>0</v>
      </c>
      <c r="I256" s="40">
        <f t="shared" si="181"/>
        <v>1540</v>
      </c>
      <c r="J256" s="45">
        <v>1540</v>
      </c>
      <c r="K256" s="45">
        <v>0</v>
      </c>
      <c r="L256" s="45">
        <v>0</v>
      </c>
      <c r="M256" s="40">
        <f t="shared" si="182"/>
        <v>2000</v>
      </c>
      <c r="N256" s="45">
        <v>2000</v>
      </c>
      <c r="O256" s="45">
        <v>0</v>
      </c>
      <c r="P256" s="45">
        <v>0</v>
      </c>
      <c r="Q256" s="40">
        <f t="shared" si="18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180"/>
        <v>810</v>
      </c>
      <c r="F257" s="45">
        <v>810</v>
      </c>
      <c r="G257" s="45">
        <v>0</v>
      </c>
      <c r="H257" s="45">
        <v>0</v>
      </c>
      <c r="I257" s="40">
        <f t="shared" si="181"/>
        <v>810</v>
      </c>
      <c r="J257" s="45">
        <v>810</v>
      </c>
      <c r="K257" s="45">
        <v>0</v>
      </c>
      <c r="L257" s="45">
        <v>0</v>
      </c>
      <c r="M257" s="40">
        <f t="shared" si="182"/>
        <v>896</v>
      </c>
      <c r="N257" s="45">
        <f>903.6-7.6</f>
        <v>896</v>
      </c>
      <c r="O257" s="45">
        <v>0</v>
      </c>
      <c r="P257" s="45">
        <v>0</v>
      </c>
      <c r="Q257" s="40">
        <f t="shared" si="18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180"/>
        <v>10733</v>
      </c>
      <c r="F258" s="45">
        <v>10733</v>
      </c>
      <c r="G258" s="45">
        <v>0</v>
      </c>
      <c r="H258" s="45">
        <v>0</v>
      </c>
      <c r="I258" s="40">
        <f t="shared" si="181"/>
        <v>10733</v>
      </c>
      <c r="J258" s="45">
        <v>10733</v>
      </c>
      <c r="K258" s="45">
        <v>0</v>
      </c>
      <c r="L258" s="45">
        <v>0</v>
      </c>
      <c r="M258" s="40">
        <f t="shared" si="182"/>
        <v>11600</v>
      </c>
      <c r="N258" s="45">
        <v>11600</v>
      </c>
      <c r="O258" s="45">
        <v>0</v>
      </c>
      <c r="P258" s="45">
        <v>0</v>
      </c>
      <c r="Q258" s="40">
        <f t="shared" si="183"/>
        <v>12600</v>
      </c>
      <c r="R258" s="45">
        <v>12600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180"/>
        <v>213</v>
      </c>
      <c r="F259" s="45">
        <v>213</v>
      </c>
      <c r="G259" s="45">
        <v>0</v>
      </c>
      <c r="H259" s="45">
        <v>0</v>
      </c>
      <c r="I259" s="40">
        <f t="shared" si="181"/>
        <v>213</v>
      </c>
      <c r="J259" s="45">
        <v>213</v>
      </c>
      <c r="K259" s="45">
        <v>0</v>
      </c>
      <c r="L259" s="45">
        <v>0</v>
      </c>
      <c r="M259" s="40">
        <f t="shared" si="182"/>
        <v>300</v>
      </c>
      <c r="N259" s="45">
        <v>300</v>
      </c>
      <c r="O259" s="45">
        <v>0</v>
      </c>
      <c r="P259" s="45">
        <v>0</v>
      </c>
      <c r="Q259" s="40">
        <f t="shared" si="18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180"/>
        <v>204</v>
      </c>
      <c r="F260" s="45">
        <v>204</v>
      </c>
      <c r="G260" s="45">
        <v>0</v>
      </c>
      <c r="H260" s="45">
        <v>0</v>
      </c>
      <c r="I260" s="40">
        <f t="shared" si="181"/>
        <v>204</v>
      </c>
      <c r="J260" s="45">
        <v>204</v>
      </c>
      <c r="K260" s="45">
        <v>0</v>
      </c>
      <c r="L260" s="45">
        <v>0</v>
      </c>
      <c r="M260" s="40">
        <f t="shared" si="182"/>
        <v>204</v>
      </c>
      <c r="N260" s="45">
        <v>204</v>
      </c>
      <c r="O260" s="45">
        <v>0</v>
      </c>
      <c r="P260" s="45">
        <v>0</v>
      </c>
      <c r="Q260" s="40">
        <f t="shared" si="18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536</v>
      </c>
      <c r="C261" s="31"/>
      <c r="D261" s="53" t="s">
        <v>121</v>
      </c>
      <c r="E261" s="32">
        <f t="shared" si="180"/>
        <v>2000</v>
      </c>
      <c r="F261" s="33">
        <f t="shared" ref="F261:P261" si="216">F265</f>
        <v>2000</v>
      </c>
      <c r="G261" s="33">
        <f t="shared" si="216"/>
        <v>0</v>
      </c>
      <c r="H261" s="33">
        <f t="shared" si="216"/>
        <v>0</v>
      </c>
      <c r="I261" s="32">
        <f t="shared" si="181"/>
        <v>2000</v>
      </c>
      <c r="J261" s="33">
        <f t="shared" si="216"/>
        <v>2000</v>
      </c>
      <c r="K261" s="33">
        <f t="shared" si="216"/>
        <v>0</v>
      </c>
      <c r="L261" s="33">
        <f t="shared" si="216"/>
        <v>0</v>
      </c>
      <c r="M261" s="32">
        <f t="shared" si="182"/>
        <v>2500</v>
      </c>
      <c r="N261" s="33">
        <f t="shared" si="216"/>
        <v>2500</v>
      </c>
      <c r="O261" s="33">
        <f t="shared" si="216"/>
        <v>0</v>
      </c>
      <c r="P261" s="33">
        <f t="shared" si="216"/>
        <v>0</v>
      </c>
      <c r="Q261" s="32">
        <f t="shared" si="183"/>
        <v>2500</v>
      </c>
      <c r="R261" s="33">
        <f t="shared" ref="R261:T261" si="217">R265</f>
        <v>2500</v>
      </c>
      <c r="S261" s="33">
        <f t="shared" si="217"/>
        <v>0</v>
      </c>
      <c r="T261" s="33">
        <f t="shared" si="217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180"/>
        <v>0</v>
      </c>
      <c r="F262" s="36">
        <f t="shared" ref="F262:H262" si="218">SUM(F263:F264)</f>
        <v>0</v>
      </c>
      <c r="G262" s="36">
        <f t="shared" si="218"/>
        <v>0</v>
      </c>
      <c r="H262" s="36">
        <f t="shared" si="218"/>
        <v>0</v>
      </c>
      <c r="I262" s="36">
        <f t="shared" si="181"/>
        <v>0</v>
      </c>
      <c r="J262" s="36">
        <f t="shared" ref="J262:L262" si="219">SUM(J263:J264)</f>
        <v>0</v>
      </c>
      <c r="K262" s="36">
        <f t="shared" si="219"/>
        <v>0</v>
      </c>
      <c r="L262" s="36">
        <f t="shared" si="219"/>
        <v>0</v>
      </c>
      <c r="M262" s="36">
        <f t="shared" si="182"/>
        <v>0</v>
      </c>
      <c r="N262" s="36">
        <f t="shared" ref="N262:P262" si="220">SUM(N263:N264)</f>
        <v>0</v>
      </c>
      <c r="O262" s="36">
        <f t="shared" si="220"/>
        <v>0</v>
      </c>
      <c r="P262" s="36">
        <f t="shared" si="220"/>
        <v>0</v>
      </c>
      <c r="Q262" s="36">
        <f t="shared" si="183"/>
        <v>0</v>
      </c>
      <c r="R262" s="36">
        <f t="shared" ref="R262:T262" si="221">SUM(R263:R264)</f>
        <v>0</v>
      </c>
      <c r="S262" s="36">
        <f t="shared" si="221"/>
        <v>0</v>
      </c>
      <c r="T262" s="36">
        <f t="shared" si="221"/>
        <v>0</v>
      </c>
    </row>
    <row r="263" spans="2:21" ht="18" x14ac:dyDescent="0.25">
      <c r="B263" s="41"/>
      <c r="C263" s="42"/>
      <c r="D263" s="44" t="s">
        <v>335</v>
      </c>
      <c r="E263" s="37">
        <f t="shared" si="180"/>
        <v>0</v>
      </c>
      <c r="F263" s="37">
        <v>0</v>
      </c>
      <c r="G263" s="37">
        <v>0</v>
      </c>
      <c r="H263" s="37">
        <v>0</v>
      </c>
      <c r="I263" s="37">
        <f t="shared" si="181"/>
        <v>0</v>
      </c>
      <c r="J263" s="37">
        <v>0</v>
      </c>
      <c r="K263" s="37">
        <v>0</v>
      </c>
      <c r="L263" s="37">
        <v>0</v>
      </c>
      <c r="M263" s="37">
        <f t="shared" si="182"/>
        <v>0</v>
      </c>
      <c r="N263" s="37">
        <v>0</v>
      </c>
      <c r="O263" s="37">
        <v>0</v>
      </c>
      <c r="P263" s="37">
        <v>0</v>
      </c>
      <c r="Q263" s="37">
        <f t="shared" si="18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180"/>
        <v>0</v>
      </c>
      <c r="F264" s="37">
        <v>0</v>
      </c>
      <c r="G264" s="37">
        <v>0</v>
      </c>
      <c r="H264" s="37">
        <v>0</v>
      </c>
      <c r="I264" s="36">
        <f t="shared" si="181"/>
        <v>0</v>
      </c>
      <c r="J264" s="37">
        <v>0</v>
      </c>
      <c r="K264" s="37">
        <v>0</v>
      </c>
      <c r="L264" s="37">
        <v>0</v>
      </c>
      <c r="M264" s="36">
        <f t="shared" si="182"/>
        <v>0</v>
      </c>
      <c r="N264" s="37">
        <v>0</v>
      </c>
      <c r="O264" s="37">
        <v>0</v>
      </c>
      <c r="P264" s="37">
        <v>0</v>
      </c>
      <c r="Q264" s="36">
        <f t="shared" si="18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180"/>
        <v>2000</v>
      </c>
      <c r="F265" s="45">
        <v>2000</v>
      </c>
      <c r="G265" s="45">
        <v>0</v>
      </c>
      <c r="H265" s="45">
        <v>0</v>
      </c>
      <c r="I265" s="40">
        <f t="shared" si="181"/>
        <v>2000</v>
      </c>
      <c r="J265" s="45">
        <v>2000</v>
      </c>
      <c r="K265" s="45">
        <v>0</v>
      </c>
      <c r="L265" s="45">
        <v>0</v>
      </c>
      <c r="M265" s="40">
        <f t="shared" si="182"/>
        <v>2500</v>
      </c>
      <c r="N265" s="45">
        <v>2500</v>
      </c>
      <c r="O265" s="45">
        <v>0</v>
      </c>
      <c r="P265" s="45">
        <v>0</v>
      </c>
      <c r="Q265" s="40">
        <f t="shared" si="18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537</v>
      </c>
      <c r="C266" s="31"/>
      <c r="D266" s="53" t="s">
        <v>122</v>
      </c>
      <c r="E266" s="32">
        <f t="shared" si="180"/>
        <v>36340</v>
      </c>
      <c r="F266" s="33">
        <f>SUM(F270:F275)</f>
        <v>36340</v>
      </c>
      <c r="G266" s="33">
        <f>SUM(G270:G275)</f>
        <v>0</v>
      </c>
      <c r="H266" s="33">
        <f>SUM(H270:H275)</f>
        <v>0</v>
      </c>
      <c r="I266" s="32">
        <f t="shared" si="181"/>
        <v>36400</v>
      </c>
      <c r="J266" s="33">
        <f>SUM(J270:J275)</f>
        <v>36400</v>
      </c>
      <c r="K266" s="33">
        <f>SUM(K270:K275)</f>
        <v>0</v>
      </c>
      <c r="L266" s="33">
        <f>SUM(L270:L275)</f>
        <v>0</v>
      </c>
      <c r="M266" s="32">
        <f t="shared" si="182"/>
        <v>40400</v>
      </c>
      <c r="N266" s="33">
        <f>SUM(N270:N275)</f>
        <v>40400</v>
      </c>
      <c r="O266" s="33">
        <f>SUM(O270:O275)</f>
        <v>0</v>
      </c>
      <c r="P266" s="33">
        <f>SUM(P270:P275)</f>
        <v>0</v>
      </c>
      <c r="Q266" s="32">
        <f t="shared" si="183"/>
        <v>42500</v>
      </c>
      <c r="R266" s="33">
        <f>SUM(R270:R275)</f>
        <v>42500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180"/>
        <v>0</v>
      </c>
      <c r="F267" s="36">
        <f t="shared" ref="F267:H267" si="222">SUM(F268:F269)</f>
        <v>0</v>
      </c>
      <c r="G267" s="36">
        <f t="shared" si="222"/>
        <v>0</v>
      </c>
      <c r="H267" s="36">
        <f t="shared" si="222"/>
        <v>0</v>
      </c>
      <c r="I267" s="36">
        <f t="shared" si="181"/>
        <v>0</v>
      </c>
      <c r="J267" s="36">
        <f t="shared" ref="J267:L267" si="223">SUM(J268:J269)</f>
        <v>0</v>
      </c>
      <c r="K267" s="36">
        <f t="shared" si="223"/>
        <v>0</v>
      </c>
      <c r="L267" s="36">
        <f t="shared" si="223"/>
        <v>0</v>
      </c>
      <c r="M267" s="36">
        <f t="shared" si="182"/>
        <v>0</v>
      </c>
      <c r="N267" s="36">
        <f t="shared" ref="N267:P267" si="224">SUM(N268:N269)</f>
        <v>0</v>
      </c>
      <c r="O267" s="36">
        <f t="shared" si="224"/>
        <v>0</v>
      </c>
      <c r="P267" s="36">
        <f t="shared" si="224"/>
        <v>0</v>
      </c>
      <c r="Q267" s="36">
        <f t="shared" si="183"/>
        <v>0</v>
      </c>
      <c r="R267" s="36">
        <f t="shared" ref="R267:T267" si="225">SUM(R268:R269)</f>
        <v>0</v>
      </c>
      <c r="S267" s="36">
        <f t="shared" si="225"/>
        <v>0</v>
      </c>
      <c r="T267" s="36">
        <f t="shared" si="225"/>
        <v>0</v>
      </c>
    </row>
    <row r="268" spans="2:21" ht="18" x14ac:dyDescent="0.25">
      <c r="B268" s="41"/>
      <c r="C268" s="42"/>
      <c r="D268" s="44" t="s">
        <v>335</v>
      </c>
      <c r="E268" s="37">
        <f t="shared" si="180"/>
        <v>0</v>
      </c>
      <c r="F268" s="37">
        <v>0</v>
      </c>
      <c r="G268" s="37">
        <v>0</v>
      </c>
      <c r="H268" s="37">
        <v>0</v>
      </c>
      <c r="I268" s="37">
        <f t="shared" si="181"/>
        <v>0</v>
      </c>
      <c r="J268" s="37">
        <v>0</v>
      </c>
      <c r="K268" s="37">
        <v>0</v>
      </c>
      <c r="L268" s="37">
        <v>0</v>
      </c>
      <c r="M268" s="37">
        <f t="shared" si="182"/>
        <v>0</v>
      </c>
      <c r="N268" s="37">
        <v>0</v>
      </c>
      <c r="O268" s="37">
        <v>0</v>
      </c>
      <c r="P268" s="37">
        <v>0</v>
      </c>
      <c r="Q268" s="37">
        <f t="shared" si="18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180"/>
        <v>0</v>
      </c>
      <c r="F269" s="37">
        <v>0</v>
      </c>
      <c r="G269" s="37">
        <v>0</v>
      </c>
      <c r="H269" s="37">
        <v>0</v>
      </c>
      <c r="I269" s="36">
        <f t="shared" si="181"/>
        <v>0</v>
      </c>
      <c r="J269" s="37">
        <v>0</v>
      </c>
      <c r="K269" s="37">
        <v>0</v>
      </c>
      <c r="L269" s="37">
        <v>0</v>
      </c>
      <c r="M269" s="36">
        <f t="shared" si="182"/>
        <v>0</v>
      </c>
      <c r="N269" s="37">
        <v>0</v>
      </c>
      <c r="O269" s="37">
        <v>0</v>
      </c>
      <c r="P269" s="37">
        <v>0</v>
      </c>
      <c r="Q269" s="36">
        <f t="shared" si="18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180"/>
        <v>15974</v>
      </c>
      <c r="F270" s="45">
        <v>15974</v>
      </c>
      <c r="G270" s="45">
        <v>0</v>
      </c>
      <c r="H270" s="45">
        <v>0</v>
      </c>
      <c r="I270" s="40">
        <f t="shared" si="181"/>
        <v>16000</v>
      </c>
      <c r="J270" s="45">
        <v>16000</v>
      </c>
      <c r="K270" s="45">
        <v>0</v>
      </c>
      <c r="L270" s="45">
        <v>0</v>
      </c>
      <c r="M270" s="40">
        <f t="shared" si="18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18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180"/>
        <v>110</v>
      </c>
      <c r="F271" s="45">
        <v>110</v>
      </c>
      <c r="G271" s="45">
        <v>0</v>
      </c>
      <c r="H271" s="45">
        <v>0</v>
      </c>
      <c r="I271" s="40">
        <f t="shared" si="181"/>
        <v>110</v>
      </c>
      <c r="J271" s="45">
        <v>110</v>
      </c>
      <c r="K271" s="45">
        <v>0</v>
      </c>
      <c r="L271" s="45">
        <v>0</v>
      </c>
      <c r="M271" s="40">
        <f t="shared" si="182"/>
        <v>133</v>
      </c>
      <c r="N271" s="45">
        <v>133</v>
      </c>
      <c r="O271" s="45">
        <v>0</v>
      </c>
      <c r="P271" s="45">
        <v>0</v>
      </c>
      <c r="Q271" s="40">
        <f t="shared" si="18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180"/>
        <v>19070</v>
      </c>
      <c r="F272" s="45">
        <v>19070</v>
      </c>
      <c r="G272" s="45">
        <v>0</v>
      </c>
      <c r="H272" s="45">
        <v>0</v>
      </c>
      <c r="I272" s="40">
        <f t="shared" si="181"/>
        <v>19104</v>
      </c>
      <c r="J272" s="45">
        <v>19104</v>
      </c>
      <c r="K272" s="45">
        <v>0</v>
      </c>
      <c r="L272" s="45">
        <v>0</v>
      </c>
      <c r="M272" s="40">
        <f t="shared" si="182"/>
        <v>20000</v>
      </c>
      <c r="N272" s="45">
        <v>20000</v>
      </c>
      <c r="O272" s="45">
        <v>0</v>
      </c>
      <c r="P272" s="45">
        <v>0</v>
      </c>
      <c r="Q272" s="40">
        <f t="shared" si="18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180"/>
        <v>500</v>
      </c>
      <c r="F273" s="45">
        <v>500</v>
      </c>
      <c r="G273" s="45">
        <v>0</v>
      </c>
      <c r="H273" s="45">
        <v>0</v>
      </c>
      <c r="I273" s="40">
        <f t="shared" si="181"/>
        <v>500</v>
      </c>
      <c r="J273" s="45">
        <v>500</v>
      </c>
      <c r="K273" s="45">
        <v>0</v>
      </c>
      <c r="L273" s="45">
        <v>0</v>
      </c>
      <c r="M273" s="40">
        <f t="shared" si="182"/>
        <v>500</v>
      </c>
      <c r="N273" s="45">
        <v>500</v>
      </c>
      <c r="O273" s="45">
        <v>0</v>
      </c>
      <c r="P273" s="45">
        <v>0</v>
      </c>
      <c r="Q273" s="40">
        <f t="shared" si="18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180"/>
        <v>650</v>
      </c>
      <c r="F274" s="45">
        <v>650</v>
      </c>
      <c r="G274" s="45">
        <v>0</v>
      </c>
      <c r="H274" s="45">
        <v>0</v>
      </c>
      <c r="I274" s="40">
        <f t="shared" si="181"/>
        <v>650</v>
      </c>
      <c r="J274" s="45">
        <v>650</v>
      </c>
      <c r="K274" s="45">
        <v>0</v>
      </c>
      <c r="L274" s="45">
        <v>0</v>
      </c>
      <c r="M274" s="40">
        <f t="shared" si="182"/>
        <v>750</v>
      </c>
      <c r="N274" s="45">
        <v>750</v>
      </c>
      <c r="O274" s="45">
        <v>0</v>
      </c>
      <c r="P274" s="45">
        <v>0</v>
      </c>
      <c r="Q274" s="40">
        <f t="shared" si="183"/>
        <v>900</v>
      </c>
      <c r="R274" s="45">
        <v>900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180"/>
        <v>36</v>
      </c>
      <c r="F275" s="45">
        <v>36</v>
      </c>
      <c r="G275" s="45">
        <v>0</v>
      </c>
      <c r="H275" s="45">
        <v>0</v>
      </c>
      <c r="I275" s="40">
        <f t="shared" si="181"/>
        <v>36</v>
      </c>
      <c r="J275" s="45">
        <v>36</v>
      </c>
      <c r="K275" s="45">
        <v>0</v>
      </c>
      <c r="L275" s="45">
        <v>0</v>
      </c>
      <c r="M275" s="40">
        <f t="shared" si="182"/>
        <v>36</v>
      </c>
      <c r="N275" s="45">
        <v>36</v>
      </c>
      <c r="O275" s="45">
        <v>0</v>
      </c>
      <c r="P275" s="45">
        <v>0</v>
      </c>
      <c r="Q275" s="40">
        <f t="shared" si="18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538</v>
      </c>
      <c r="C276" s="31"/>
      <c r="D276" s="53" t="s">
        <v>125</v>
      </c>
      <c r="E276" s="32">
        <f t="shared" si="180"/>
        <v>3000</v>
      </c>
      <c r="F276" s="33">
        <f>SUM(F280:F283)</f>
        <v>3000</v>
      </c>
      <c r="G276" s="33">
        <f t="shared" ref="G276:H276" si="226">SUM(G280:G283)</f>
        <v>0</v>
      </c>
      <c r="H276" s="33">
        <f t="shared" si="226"/>
        <v>0</v>
      </c>
      <c r="I276" s="32">
        <f t="shared" si="181"/>
        <v>3000</v>
      </c>
      <c r="J276" s="33">
        <f>SUM(J280:J283)</f>
        <v>3000</v>
      </c>
      <c r="K276" s="33">
        <f t="shared" ref="K276:L276" si="227">SUM(K280:K283)</f>
        <v>0</v>
      </c>
      <c r="L276" s="33">
        <f t="shared" si="227"/>
        <v>0</v>
      </c>
      <c r="M276" s="32">
        <f t="shared" si="182"/>
        <v>3500</v>
      </c>
      <c r="N276" s="33">
        <f>SUM(N280:N283)</f>
        <v>3500</v>
      </c>
      <c r="O276" s="33">
        <f t="shared" ref="O276:P276" si="228">SUM(O280:O283)</f>
        <v>0</v>
      </c>
      <c r="P276" s="33">
        <f t="shared" si="228"/>
        <v>0</v>
      </c>
      <c r="Q276" s="32">
        <f t="shared" si="183"/>
        <v>3500</v>
      </c>
      <c r="R276" s="33">
        <f>SUM(R280:R283)</f>
        <v>3500</v>
      </c>
      <c r="S276" s="33">
        <f t="shared" ref="S276:T276" si="229">SUM(S280:S283)</f>
        <v>0</v>
      </c>
      <c r="T276" s="33">
        <f t="shared" si="229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180"/>
        <v>0</v>
      </c>
      <c r="F277" s="36">
        <f t="shared" ref="F277:H277" si="230">SUM(F278:F279)</f>
        <v>0</v>
      </c>
      <c r="G277" s="36">
        <f t="shared" si="230"/>
        <v>0</v>
      </c>
      <c r="H277" s="36">
        <f t="shared" si="230"/>
        <v>0</v>
      </c>
      <c r="I277" s="36">
        <f t="shared" si="181"/>
        <v>0</v>
      </c>
      <c r="J277" s="36">
        <f t="shared" ref="J277:L277" si="231">SUM(J278:J279)</f>
        <v>0</v>
      </c>
      <c r="K277" s="36">
        <f t="shared" si="231"/>
        <v>0</v>
      </c>
      <c r="L277" s="36">
        <f t="shared" si="231"/>
        <v>0</v>
      </c>
      <c r="M277" s="36">
        <f t="shared" si="182"/>
        <v>0</v>
      </c>
      <c r="N277" s="36">
        <f t="shared" ref="N277:P277" si="232">SUM(N278:N279)</f>
        <v>0</v>
      </c>
      <c r="O277" s="36">
        <f t="shared" si="232"/>
        <v>0</v>
      </c>
      <c r="P277" s="36">
        <f t="shared" si="232"/>
        <v>0</v>
      </c>
      <c r="Q277" s="36">
        <f t="shared" si="183"/>
        <v>0</v>
      </c>
      <c r="R277" s="36">
        <f t="shared" ref="R277:T277" si="233">SUM(R278:R279)</f>
        <v>0</v>
      </c>
      <c r="S277" s="36">
        <f t="shared" si="233"/>
        <v>0</v>
      </c>
      <c r="T277" s="36">
        <f t="shared" si="233"/>
        <v>0</v>
      </c>
    </row>
    <row r="278" spans="2:21" ht="18" x14ac:dyDescent="0.25">
      <c r="B278" s="41"/>
      <c r="C278" s="42"/>
      <c r="D278" s="44" t="s">
        <v>335</v>
      </c>
      <c r="E278" s="37">
        <f t="shared" si="180"/>
        <v>0</v>
      </c>
      <c r="F278" s="37">
        <v>0</v>
      </c>
      <c r="G278" s="37">
        <v>0</v>
      </c>
      <c r="H278" s="37">
        <v>0</v>
      </c>
      <c r="I278" s="37">
        <f t="shared" si="181"/>
        <v>0</v>
      </c>
      <c r="J278" s="37">
        <v>0</v>
      </c>
      <c r="K278" s="37">
        <v>0</v>
      </c>
      <c r="L278" s="37">
        <v>0</v>
      </c>
      <c r="M278" s="37">
        <f t="shared" si="182"/>
        <v>0</v>
      </c>
      <c r="N278" s="37">
        <v>0</v>
      </c>
      <c r="O278" s="37">
        <v>0</v>
      </c>
      <c r="P278" s="37">
        <v>0</v>
      </c>
      <c r="Q278" s="37">
        <f t="shared" si="18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180"/>
        <v>0</v>
      </c>
      <c r="F279" s="37">
        <v>0</v>
      </c>
      <c r="G279" s="37">
        <v>0</v>
      </c>
      <c r="H279" s="37">
        <v>0</v>
      </c>
      <c r="I279" s="36">
        <f t="shared" si="181"/>
        <v>0</v>
      </c>
      <c r="J279" s="37">
        <v>0</v>
      </c>
      <c r="K279" s="37">
        <v>0</v>
      </c>
      <c r="L279" s="37">
        <v>0</v>
      </c>
      <c r="M279" s="36">
        <f t="shared" si="182"/>
        <v>0</v>
      </c>
      <c r="N279" s="37">
        <v>0</v>
      </c>
      <c r="O279" s="37">
        <v>0</v>
      </c>
      <c r="P279" s="37">
        <v>0</v>
      </c>
      <c r="Q279" s="36">
        <f t="shared" si="18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180"/>
        <v>364</v>
      </c>
      <c r="F280" s="45">
        <v>364</v>
      </c>
      <c r="G280" s="45">
        <v>0</v>
      </c>
      <c r="H280" s="45">
        <v>0</v>
      </c>
      <c r="I280" s="40">
        <f t="shared" si="181"/>
        <v>800</v>
      </c>
      <c r="J280" s="45">
        <v>800</v>
      </c>
      <c r="K280" s="45">
        <v>0</v>
      </c>
      <c r="L280" s="45">
        <v>0</v>
      </c>
      <c r="M280" s="40">
        <f t="shared" si="182"/>
        <v>1000</v>
      </c>
      <c r="N280" s="45">
        <v>1000</v>
      </c>
      <c r="O280" s="45">
        <v>0</v>
      </c>
      <c r="P280" s="45">
        <v>0</v>
      </c>
      <c r="Q280" s="40">
        <f t="shared" si="18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180"/>
        <v>1749</v>
      </c>
      <c r="F281" s="45">
        <v>1749</v>
      </c>
      <c r="G281" s="45">
        <v>0</v>
      </c>
      <c r="H281" s="45">
        <v>0</v>
      </c>
      <c r="I281" s="40">
        <f t="shared" si="181"/>
        <v>770</v>
      </c>
      <c r="J281" s="45">
        <v>770</v>
      </c>
      <c r="K281" s="45">
        <v>0</v>
      </c>
      <c r="L281" s="45">
        <v>0</v>
      </c>
      <c r="M281" s="40">
        <f t="shared" si="182"/>
        <v>950</v>
      </c>
      <c r="N281" s="45">
        <v>950</v>
      </c>
      <c r="O281" s="45">
        <v>0</v>
      </c>
      <c r="P281" s="45">
        <v>0</v>
      </c>
      <c r="Q281" s="40">
        <f t="shared" si="18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180"/>
        <v>601</v>
      </c>
      <c r="F282" s="45">
        <v>601</v>
      </c>
      <c r="G282" s="45">
        <v>0</v>
      </c>
      <c r="H282" s="45">
        <v>0</v>
      </c>
      <c r="I282" s="40">
        <f t="shared" si="181"/>
        <v>1144</v>
      </c>
      <c r="J282" s="45">
        <v>1144</v>
      </c>
      <c r="K282" s="45">
        <v>0</v>
      </c>
      <c r="L282" s="45">
        <v>0</v>
      </c>
      <c r="M282" s="40">
        <f t="shared" si="182"/>
        <v>1264</v>
      </c>
      <c r="N282" s="45">
        <v>1264</v>
      </c>
      <c r="O282" s="45">
        <v>0</v>
      </c>
      <c r="P282" s="45">
        <v>0</v>
      </c>
      <c r="Q282" s="40">
        <f t="shared" si="18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180"/>
        <v>286</v>
      </c>
      <c r="F283" s="45">
        <v>286</v>
      </c>
      <c r="G283" s="45">
        <v>0</v>
      </c>
      <c r="H283" s="45">
        <v>0</v>
      </c>
      <c r="I283" s="40">
        <f t="shared" si="181"/>
        <v>286</v>
      </c>
      <c r="J283" s="45">
        <v>286</v>
      </c>
      <c r="K283" s="45">
        <v>0</v>
      </c>
      <c r="L283" s="45">
        <v>0</v>
      </c>
      <c r="M283" s="40">
        <f t="shared" si="182"/>
        <v>286</v>
      </c>
      <c r="N283" s="45">
        <v>286</v>
      </c>
      <c r="O283" s="45">
        <v>0</v>
      </c>
      <c r="P283" s="45">
        <v>0</v>
      </c>
      <c r="Q283" s="40">
        <f t="shared" si="18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539</v>
      </c>
      <c r="C284" s="31"/>
      <c r="D284" s="53" t="s">
        <v>127</v>
      </c>
      <c r="E284" s="32">
        <f t="shared" si="180"/>
        <v>9800</v>
      </c>
      <c r="F284" s="33">
        <f>F288+F289+F290+F291</f>
        <v>9800</v>
      </c>
      <c r="G284" s="33">
        <f>SUM(G288:G299)</f>
        <v>0</v>
      </c>
      <c r="H284" s="33">
        <f>SUM(H288:H299)</f>
        <v>0</v>
      </c>
      <c r="I284" s="32">
        <f t="shared" si="181"/>
        <v>9800</v>
      </c>
      <c r="J284" s="33">
        <f>J288+J289+J290+J291</f>
        <v>9800</v>
      </c>
      <c r="K284" s="33">
        <f>SUM(K288:K299)</f>
        <v>0</v>
      </c>
      <c r="L284" s="33">
        <f>SUM(L288:L299)</f>
        <v>0</v>
      </c>
      <c r="M284" s="32">
        <f t="shared" si="182"/>
        <v>11500</v>
      </c>
      <c r="N284" s="33">
        <f>N288+N289+N290+N291</f>
        <v>11500</v>
      </c>
      <c r="O284" s="33">
        <f>SUM(O288:O299)</f>
        <v>0</v>
      </c>
      <c r="P284" s="33">
        <f>SUM(P288:P299)</f>
        <v>0</v>
      </c>
      <c r="Q284" s="32">
        <f t="shared" si="183"/>
        <v>12500</v>
      </c>
      <c r="R284" s="33">
        <f>R288+R289+R290+R291</f>
        <v>12500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180"/>
        <v>0</v>
      </c>
      <c r="F285" s="36">
        <f t="shared" ref="F285:H285" si="234">SUM(F286:F287)</f>
        <v>0</v>
      </c>
      <c r="G285" s="36">
        <f t="shared" si="234"/>
        <v>0</v>
      </c>
      <c r="H285" s="36">
        <f t="shared" si="234"/>
        <v>0</v>
      </c>
      <c r="I285" s="36">
        <f t="shared" si="181"/>
        <v>0</v>
      </c>
      <c r="J285" s="36">
        <f t="shared" ref="J285:L285" si="235">SUM(J286:J287)</f>
        <v>0</v>
      </c>
      <c r="K285" s="36">
        <f t="shared" si="235"/>
        <v>0</v>
      </c>
      <c r="L285" s="36">
        <f t="shared" si="235"/>
        <v>0</v>
      </c>
      <c r="M285" s="36">
        <f t="shared" si="182"/>
        <v>0</v>
      </c>
      <c r="N285" s="36">
        <f t="shared" ref="N285:P285" si="236">SUM(N286:N287)</f>
        <v>0</v>
      </c>
      <c r="O285" s="36">
        <f t="shared" si="236"/>
        <v>0</v>
      </c>
      <c r="P285" s="36">
        <f t="shared" si="236"/>
        <v>0</v>
      </c>
      <c r="Q285" s="36">
        <f t="shared" si="183"/>
        <v>0</v>
      </c>
      <c r="R285" s="36">
        <f t="shared" ref="R285:T285" si="237">SUM(R286:R287)</f>
        <v>0</v>
      </c>
      <c r="S285" s="36">
        <f t="shared" si="237"/>
        <v>0</v>
      </c>
      <c r="T285" s="36">
        <f t="shared" si="237"/>
        <v>0</v>
      </c>
    </row>
    <row r="286" spans="2:21" ht="18" x14ac:dyDescent="0.25">
      <c r="B286" s="41"/>
      <c r="C286" s="42"/>
      <c r="D286" s="44" t="s">
        <v>335</v>
      </c>
      <c r="E286" s="37">
        <f t="shared" si="180"/>
        <v>0</v>
      </c>
      <c r="F286" s="37">
        <v>0</v>
      </c>
      <c r="G286" s="37">
        <v>0</v>
      </c>
      <c r="H286" s="37">
        <v>0</v>
      </c>
      <c r="I286" s="37">
        <f t="shared" si="181"/>
        <v>0</v>
      </c>
      <c r="J286" s="37">
        <v>0</v>
      </c>
      <c r="K286" s="37">
        <v>0</v>
      </c>
      <c r="L286" s="37">
        <v>0</v>
      </c>
      <c r="M286" s="37">
        <f t="shared" si="182"/>
        <v>0</v>
      </c>
      <c r="N286" s="37">
        <v>0</v>
      </c>
      <c r="O286" s="37">
        <v>0</v>
      </c>
      <c r="P286" s="37">
        <v>0</v>
      </c>
      <c r="Q286" s="37">
        <f t="shared" si="18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180"/>
        <v>0</v>
      </c>
      <c r="F287" s="37">
        <v>0</v>
      </c>
      <c r="G287" s="37">
        <v>0</v>
      </c>
      <c r="H287" s="37">
        <v>0</v>
      </c>
      <c r="I287" s="37">
        <f t="shared" si="181"/>
        <v>0</v>
      </c>
      <c r="J287" s="37">
        <v>0</v>
      </c>
      <c r="K287" s="37">
        <v>0</v>
      </c>
      <c r="L287" s="37">
        <v>0</v>
      </c>
      <c r="M287" s="37">
        <f t="shared" si="182"/>
        <v>0</v>
      </c>
      <c r="N287" s="37">
        <v>0</v>
      </c>
      <c r="O287" s="37">
        <v>0</v>
      </c>
      <c r="P287" s="37">
        <v>0</v>
      </c>
      <c r="Q287" s="37">
        <f t="shared" si="18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180"/>
        <v>70</v>
      </c>
      <c r="F288" s="45">
        <v>70</v>
      </c>
      <c r="G288" s="45">
        <v>0</v>
      </c>
      <c r="H288" s="45">
        <v>0</v>
      </c>
      <c r="I288" s="45">
        <f t="shared" si="181"/>
        <v>70</v>
      </c>
      <c r="J288" s="45">
        <v>70</v>
      </c>
      <c r="K288" s="45">
        <v>0</v>
      </c>
      <c r="L288" s="45">
        <v>0</v>
      </c>
      <c r="M288" s="45">
        <f t="shared" si="182"/>
        <v>90</v>
      </c>
      <c r="N288" s="45">
        <v>90</v>
      </c>
      <c r="O288" s="45">
        <v>0</v>
      </c>
      <c r="P288" s="45">
        <v>0</v>
      </c>
      <c r="Q288" s="45">
        <f t="shared" si="18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180"/>
        <v>400</v>
      </c>
      <c r="F289" s="45">
        <v>400</v>
      </c>
      <c r="G289" s="45">
        <v>0</v>
      </c>
      <c r="H289" s="45">
        <v>0</v>
      </c>
      <c r="I289" s="45">
        <f t="shared" si="181"/>
        <v>400</v>
      </c>
      <c r="J289" s="45">
        <v>400</v>
      </c>
      <c r="K289" s="45">
        <v>0</v>
      </c>
      <c r="L289" s="45">
        <v>0</v>
      </c>
      <c r="M289" s="45">
        <f t="shared" si="182"/>
        <v>400</v>
      </c>
      <c r="N289" s="45">
        <v>400</v>
      </c>
      <c r="O289" s="45">
        <v>0</v>
      </c>
      <c r="P289" s="45">
        <v>0</v>
      </c>
      <c r="Q289" s="45">
        <f t="shared" si="18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49" si="238">SUM(F290:H290)</f>
        <v>200</v>
      </c>
      <c r="F290" s="45">
        <v>200</v>
      </c>
      <c r="G290" s="45">
        <v>0</v>
      </c>
      <c r="H290" s="45">
        <v>0</v>
      </c>
      <c r="I290" s="45">
        <f t="shared" ref="I290:I349" si="239">SUM(J290:L290)</f>
        <v>200</v>
      </c>
      <c r="J290" s="66">
        <v>200</v>
      </c>
      <c r="K290" s="45">
        <v>0</v>
      </c>
      <c r="L290" s="45">
        <v>0</v>
      </c>
      <c r="M290" s="45">
        <f t="shared" ref="M290:M349" si="240">SUM(N290:P290)</f>
        <v>260</v>
      </c>
      <c r="N290" s="45">
        <v>260</v>
      </c>
      <c r="O290" s="45">
        <v>0</v>
      </c>
      <c r="P290" s="45">
        <v>0</v>
      </c>
      <c r="Q290" s="45">
        <f t="shared" ref="Q290:Q330" si="241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540</v>
      </c>
      <c r="E291" s="45">
        <f t="shared" si="238"/>
        <v>9130</v>
      </c>
      <c r="F291" s="45">
        <v>9130</v>
      </c>
      <c r="G291" s="45">
        <v>0</v>
      </c>
      <c r="H291" s="45">
        <v>0</v>
      </c>
      <c r="I291" s="45">
        <f t="shared" si="239"/>
        <v>9130</v>
      </c>
      <c r="J291" s="66">
        <v>9130</v>
      </c>
      <c r="K291" s="45">
        <v>0</v>
      </c>
      <c r="L291" s="45">
        <v>0</v>
      </c>
      <c r="M291" s="45">
        <f t="shared" si="240"/>
        <v>10750</v>
      </c>
      <c r="N291" s="45">
        <v>10750</v>
      </c>
      <c r="O291" s="45">
        <v>0</v>
      </c>
      <c r="P291" s="45">
        <v>0</v>
      </c>
      <c r="Q291" s="45">
        <f t="shared" si="241"/>
        <v>11750</v>
      </c>
      <c r="R291" s="45">
        <v>11750</v>
      </c>
      <c r="S291" s="45">
        <v>0</v>
      </c>
      <c r="T291" s="45">
        <v>0</v>
      </c>
    </row>
    <row r="292" spans="1:21" ht="30" x14ac:dyDescent="0.25">
      <c r="B292" s="38"/>
      <c r="C292" s="60" t="s">
        <v>542</v>
      </c>
      <c r="D292" s="39" t="s">
        <v>541</v>
      </c>
      <c r="E292" s="45">
        <f t="shared" si="238"/>
        <v>240</v>
      </c>
      <c r="F292" s="45">
        <v>240</v>
      </c>
      <c r="G292" s="45">
        <v>0</v>
      </c>
      <c r="H292" s="45">
        <v>0</v>
      </c>
      <c r="I292" s="45">
        <f t="shared" si="239"/>
        <v>240</v>
      </c>
      <c r="J292" s="45">
        <v>240</v>
      </c>
      <c r="K292" s="45">
        <v>0</v>
      </c>
      <c r="L292" s="45">
        <v>0</v>
      </c>
      <c r="M292" s="45">
        <f t="shared" si="240"/>
        <v>240</v>
      </c>
      <c r="N292" s="45">
        <v>240</v>
      </c>
      <c r="O292" s="45">
        <v>0</v>
      </c>
      <c r="P292" s="45">
        <v>0</v>
      </c>
      <c r="Q292" s="45">
        <f t="shared" si="241"/>
        <v>240</v>
      </c>
      <c r="R292" s="45">
        <v>240</v>
      </c>
      <c r="S292" s="45">
        <v>0</v>
      </c>
      <c r="T292" s="45">
        <v>0</v>
      </c>
    </row>
    <row r="293" spans="1:21" ht="30" hidden="1" x14ac:dyDescent="0.25">
      <c r="B293" s="38"/>
      <c r="C293" s="88" t="s">
        <v>295</v>
      </c>
      <c r="D293" s="87" t="s">
        <v>296</v>
      </c>
      <c r="E293" s="45">
        <f t="shared" si="238"/>
        <v>0</v>
      </c>
      <c r="F293" s="45">
        <v>0</v>
      </c>
      <c r="G293" s="45">
        <v>0</v>
      </c>
      <c r="H293" s="45">
        <v>0</v>
      </c>
      <c r="I293" s="45">
        <f t="shared" si="239"/>
        <v>0</v>
      </c>
      <c r="J293" s="45">
        <v>0</v>
      </c>
      <c r="K293" s="45">
        <v>0</v>
      </c>
      <c r="L293" s="45">
        <v>0</v>
      </c>
      <c r="M293" s="45">
        <f t="shared" si="240"/>
        <v>0</v>
      </c>
      <c r="N293" s="45">
        <v>0</v>
      </c>
      <c r="O293" s="45">
        <v>0</v>
      </c>
      <c r="P293" s="45">
        <v>0</v>
      </c>
      <c r="Q293" s="45">
        <f t="shared" si="241"/>
        <v>0</v>
      </c>
      <c r="R293" s="45">
        <v>0</v>
      </c>
      <c r="S293" s="45">
        <v>0</v>
      </c>
      <c r="T293" s="45">
        <v>0</v>
      </c>
    </row>
    <row r="294" spans="1:21" ht="60" hidden="1" x14ac:dyDescent="0.25">
      <c r="B294" s="38"/>
      <c r="C294" s="88" t="s">
        <v>297</v>
      </c>
      <c r="D294" s="87" t="s">
        <v>298</v>
      </c>
      <c r="E294" s="45">
        <f t="shared" si="238"/>
        <v>0</v>
      </c>
      <c r="F294" s="45">
        <v>0</v>
      </c>
      <c r="G294" s="45">
        <v>0</v>
      </c>
      <c r="H294" s="45">
        <v>0</v>
      </c>
      <c r="I294" s="45">
        <f t="shared" si="239"/>
        <v>0</v>
      </c>
      <c r="J294" s="45">
        <v>0</v>
      </c>
      <c r="K294" s="45">
        <v>0</v>
      </c>
      <c r="L294" s="45">
        <v>0</v>
      </c>
      <c r="M294" s="45">
        <f t="shared" si="240"/>
        <v>0</v>
      </c>
      <c r="N294" s="45">
        <v>0</v>
      </c>
      <c r="O294" s="45">
        <v>0</v>
      </c>
      <c r="P294" s="45">
        <v>0</v>
      </c>
      <c r="Q294" s="45">
        <f t="shared" si="241"/>
        <v>0</v>
      </c>
      <c r="R294" s="45">
        <v>0</v>
      </c>
      <c r="S294" s="45">
        <v>0</v>
      </c>
      <c r="T294" s="45">
        <v>0</v>
      </c>
    </row>
    <row r="295" spans="1:21" ht="45" hidden="1" x14ac:dyDescent="0.25">
      <c r="B295" s="38"/>
      <c r="C295" s="88" t="s">
        <v>299</v>
      </c>
      <c r="D295" s="87" t="s">
        <v>300</v>
      </c>
      <c r="E295" s="45">
        <f t="shared" si="238"/>
        <v>0</v>
      </c>
      <c r="F295" s="45">
        <v>0</v>
      </c>
      <c r="G295" s="45">
        <v>0</v>
      </c>
      <c r="H295" s="45">
        <v>0</v>
      </c>
      <c r="I295" s="45">
        <f t="shared" si="239"/>
        <v>0</v>
      </c>
      <c r="J295" s="45">
        <v>0</v>
      </c>
      <c r="K295" s="45">
        <v>0</v>
      </c>
      <c r="L295" s="45">
        <v>0</v>
      </c>
      <c r="M295" s="45">
        <f t="shared" si="240"/>
        <v>0</v>
      </c>
      <c r="N295" s="45">
        <v>0</v>
      </c>
      <c r="O295" s="45">
        <v>0</v>
      </c>
      <c r="P295" s="45">
        <v>0</v>
      </c>
      <c r="Q295" s="45">
        <f t="shared" si="241"/>
        <v>0</v>
      </c>
      <c r="R295" s="45">
        <v>0</v>
      </c>
      <c r="S295" s="45">
        <v>0</v>
      </c>
      <c r="T295" s="45">
        <v>0</v>
      </c>
    </row>
    <row r="296" spans="1:21" ht="45" hidden="1" x14ac:dyDescent="0.25">
      <c r="B296" s="38"/>
      <c r="C296" s="88" t="s">
        <v>301</v>
      </c>
      <c r="D296" s="87" t="s">
        <v>302</v>
      </c>
      <c r="E296" s="45">
        <f t="shared" si="238"/>
        <v>0</v>
      </c>
      <c r="F296" s="45">
        <v>0</v>
      </c>
      <c r="G296" s="45">
        <v>0</v>
      </c>
      <c r="H296" s="45">
        <v>0</v>
      </c>
      <c r="I296" s="45">
        <f t="shared" si="239"/>
        <v>0</v>
      </c>
      <c r="J296" s="45">
        <v>0</v>
      </c>
      <c r="K296" s="45">
        <v>0</v>
      </c>
      <c r="L296" s="45">
        <v>0</v>
      </c>
      <c r="M296" s="45">
        <f t="shared" si="240"/>
        <v>0</v>
      </c>
      <c r="N296" s="45">
        <v>0</v>
      </c>
      <c r="O296" s="45">
        <v>0</v>
      </c>
      <c r="P296" s="45">
        <v>0</v>
      </c>
      <c r="Q296" s="45">
        <f t="shared" si="241"/>
        <v>0</v>
      </c>
      <c r="R296" s="45">
        <v>0</v>
      </c>
      <c r="S296" s="45">
        <v>0</v>
      </c>
      <c r="T296" s="45">
        <v>0</v>
      </c>
    </row>
    <row r="297" spans="1:21" ht="30" hidden="1" x14ac:dyDescent="0.25">
      <c r="B297" s="38"/>
      <c r="C297" s="88" t="s">
        <v>303</v>
      </c>
      <c r="D297" s="87" t="s">
        <v>304</v>
      </c>
      <c r="E297" s="45">
        <f t="shared" si="238"/>
        <v>0</v>
      </c>
      <c r="F297" s="45">
        <v>0</v>
      </c>
      <c r="G297" s="45">
        <v>0</v>
      </c>
      <c r="H297" s="45">
        <v>0</v>
      </c>
      <c r="I297" s="45">
        <f t="shared" si="239"/>
        <v>0</v>
      </c>
      <c r="J297" s="45">
        <v>0</v>
      </c>
      <c r="K297" s="45">
        <v>0</v>
      </c>
      <c r="L297" s="45">
        <v>0</v>
      </c>
      <c r="M297" s="45">
        <f t="shared" si="240"/>
        <v>0</v>
      </c>
      <c r="N297" s="45">
        <v>0</v>
      </c>
      <c r="O297" s="45">
        <v>0</v>
      </c>
      <c r="P297" s="45">
        <v>0</v>
      </c>
      <c r="Q297" s="45">
        <f t="shared" si="241"/>
        <v>0</v>
      </c>
      <c r="R297" s="45">
        <v>0</v>
      </c>
      <c r="S297" s="45">
        <v>0</v>
      </c>
      <c r="T297" s="45">
        <v>0</v>
      </c>
    </row>
    <row r="298" spans="1:21" ht="30" hidden="1" x14ac:dyDescent="0.25">
      <c r="A298" s="7"/>
      <c r="B298" s="38"/>
      <c r="C298" s="88" t="s">
        <v>305</v>
      </c>
      <c r="D298" s="87" t="s">
        <v>306</v>
      </c>
      <c r="E298" s="45">
        <f t="shared" ref="E298" si="242">SUM(F298:H298)</f>
        <v>0</v>
      </c>
      <c r="F298" s="45">
        <v>0</v>
      </c>
      <c r="G298" s="45">
        <v>0</v>
      </c>
      <c r="H298" s="45">
        <v>0</v>
      </c>
      <c r="I298" s="45">
        <f t="shared" si="239"/>
        <v>0</v>
      </c>
      <c r="J298" s="45">
        <v>0</v>
      </c>
      <c r="K298" s="45">
        <v>0</v>
      </c>
      <c r="L298" s="45">
        <v>0</v>
      </c>
      <c r="M298" s="45">
        <f t="shared" si="240"/>
        <v>0</v>
      </c>
      <c r="N298" s="45">
        <v>0</v>
      </c>
      <c r="O298" s="45">
        <v>0</v>
      </c>
      <c r="P298" s="45">
        <v>0</v>
      </c>
      <c r="Q298" s="45">
        <f t="shared" si="241"/>
        <v>0</v>
      </c>
      <c r="R298" s="45">
        <v>0</v>
      </c>
      <c r="S298" s="45">
        <v>0</v>
      </c>
      <c r="T298" s="45">
        <v>0</v>
      </c>
    </row>
    <row r="299" spans="1:21" ht="45" hidden="1" x14ac:dyDescent="0.25">
      <c r="A299" s="7"/>
      <c r="B299" s="38"/>
      <c r="C299" s="88" t="s">
        <v>408</v>
      </c>
      <c r="D299" s="87" t="s">
        <v>407</v>
      </c>
      <c r="E299" s="45">
        <f t="shared" ref="E299" si="243">SUM(F299:H299)</f>
        <v>0</v>
      </c>
      <c r="F299" s="45">
        <v>0</v>
      </c>
      <c r="G299" s="45">
        <v>0</v>
      </c>
      <c r="H299" s="45">
        <v>0</v>
      </c>
      <c r="I299" s="45">
        <f t="shared" si="239"/>
        <v>0</v>
      </c>
      <c r="J299" s="45">
        <v>0</v>
      </c>
      <c r="K299" s="45">
        <v>0</v>
      </c>
      <c r="L299" s="45">
        <v>0</v>
      </c>
      <c r="M299" s="45">
        <f t="shared" si="240"/>
        <v>0</v>
      </c>
      <c r="N299" s="45">
        <v>0</v>
      </c>
      <c r="O299" s="45">
        <v>0</v>
      </c>
      <c r="P299" s="45">
        <v>0</v>
      </c>
      <c r="Q299" s="45">
        <f t="shared" si="241"/>
        <v>0</v>
      </c>
      <c r="R299" s="45">
        <v>0</v>
      </c>
      <c r="S299" s="45">
        <v>0</v>
      </c>
      <c r="T299" s="45">
        <v>0</v>
      </c>
    </row>
    <row r="300" spans="1:21" ht="36" x14ac:dyDescent="0.25">
      <c r="B300" s="30" t="s">
        <v>543</v>
      </c>
      <c r="C300" s="31"/>
      <c r="D300" s="53" t="s">
        <v>544</v>
      </c>
      <c r="E300" s="33">
        <f t="shared" si="238"/>
        <v>44725</v>
      </c>
      <c r="F300" s="33">
        <f>SUM(F304:F305)</f>
        <v>44725</v>
      </c>
      <c r="G300" s="33">
        <f>SUM(G304:G305)</f>
        <v>0</v>
      </c>
      <c r="H300" s="33">
        <f>SUM(H304:H305)</f>
        <v>0</v>
      </c>
      <c r="I300" s="33">
        <f t="shared" si="239"/>
        <v>44730</v>
      </c>
      <c r="J300" s="33">
        <f>SUM(J304:J305)</f>
        <v>44730</v>
      </c>
      <c r="K300" s="33">
        <f>SUM(K304:K305)</f>
        <v>0</v>
      </c>
      <c r="L300" s="33">
        <f>SUM(L304:L305)</f>
        <v>0</v>
      </c>
      <c r="M300" s="33">
        <f t="shared" si="240"/>
        <v>44730</v>
      </c>
      <c r="N300" s="33">
        <f>SUM(N304:N305)</f>
        <v>44730</v>
      </c>
      <c r="O300" s="33">
        <f>SUM(O304:O305)</f>
        <v>0</v>
      </c>
      <c r="P300" s="33">
        <f>SUM(P304:P305)</f>
        <v>0</v>
      </c>
      <c r="Q300" s="33">
        <f t="shared" si="241"/>
        <v>44730</v>
      </c>
      <c r="R300" s="33">
        <f>SUM(R304:R305)</f>
        <v>44730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38"/>
        <v>3290</v>
      </c>
      <c r="F301" s="36">
        <f t="shared" ref="F301:H301" si="244">SUM(F302:F303)</f>
        <v>3290</v>
      </c>
      <c r="G301" s="36">
        <f t="shared" si="244"/>
        <v>0</v>
      </c>
      <c r="H301" s="36">
        <f t="shared" si="244"/>
        <v>0</v>
      </c>
      <c r="I301" s="36">
        <f t="shared" si="239"/>
        <v>3432</v>
      </c>
      <c r="J301" s="36">
        <f t="shared" ref="J301:L301" si="245">SUM(J302:J303)</f>
        <v>3432</v>
      </c>
      <c r="K301" s="36">
        <f t="shared" si="245"/>
        <v>0</v>
      </c>
      <c r="L301" s="36">
        <f t="shared" si="245"/>
        <v>0</v>
      </c>
      <c r="M301" s="36">
        <f t="shared" si="240"/>
        <v>3432</v>
      </c>
      <c r="N301" s="36">
        <f t="shared" ref="N301:P301" si="246">SUM(N302:N303)</f>
        <v>3432</v>
      </c>
      <c r="O301" s="36">
        <f t="shared" si="246"/>
        <v>0</v>
      </c>
      <c r="P301" s="36">
        <f t="shared" si="246"/>
        <v>0</v>
      </c>
      <c r="Q301" s="36">
        <f t="shared" si="241"/>
        <v>3432</v>
      </c>
      <c r="R301" s="36">
        <f t="shared" ref="R301:T301" si="247">SUM(R302:R303)</f>
        <v>3432</v>
      </c>
      <c r="S301" s="36">
        <f t="shared" si="247"/>
        <v>0</v>
      </c>
      <c r="T301" s="36">
        <f t="shared" si="247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38"/>
        <v>0</v>
      </c>
      <c r="F302" s="37">
        <v>0</v>
      </c>
      <c r="G302" s="37">
        <v>0</v>
      </c>
      <c r="H302" s="37">
        <v>0</v>
      </c>
      <c r="I302" s="37">
        <f t="shared" si="239"/>
        <v>0</v>
      </c>
      <c r="J302" s="37">
        <v>0</v>
      </c>
      <c r="K302" s="37">
        <v>0</v>
      </c>
      <c r="L302" s="37">
        <v>0</v>
      </c>
      <c r="M302" s="37">
        <f t="shared" si="240"/>
        <v>0</v>
      </c>
      <c r="N302" s="37">
        <v>0</v>
      </c>
      <c r="O302" s="37">
        <v>0</v>
      </c>
      <c r="P302" s="37">
        <v>0</v>
      </c>
      <c r="Q302" s="37">
        <f t="shared" si="241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38"/>
        <v>3290</v>
      </c>
      <c r="F303" s="51">
        <v>3290</v>
      </c>
      <c r="G303" s="51">
        <v>0</v>
      </c>
      <c r="H303" s="51">
        <v>0</v>
      </c>
      <c r="I303" s="51">
        <f t="shared" si="239"/>
        <v>3432</v>
      </c>
      <c r="J303" s="51">
        <f>3290+142</f>
        <v>3432</v>
      </c>
      <c r="K303" s="51">
        <v>0</v>
      </c>
      <c r="L303" s="51">
        <v>0</v>
      </c>
      <c r="M303" s="51">
        <f t="shared" si="240"/>
        <v>3432</v>
      </c>
      <c r="N303" s="51">
        <f>3290+142</f>
        <v>3432</v>
      </c>
      <c r="O303" s="51">
        <v>0</v>
      </c>
      <c r="P303" s="51">
        <v>0</v>
      </c>
      <c r="Q303" s="51">
        <f t="shared" si="241"/>
        <v>3432</v>
      </c>
      <c r="R303" s="51">
        <f>3290+142</f>
        <v>3432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570</v>
      </c>
      <c r="E304" s="45">
        <f t="shared" si="238"/>
        <v>725</v>
      </c>
      <c r="F304" s="76">
        <v>725</v>
      </c>
      <c r="G304" s="76">
        <v>0</v>
      </c>
      <c r="H304" s="76">
        <v>0</v>
      </c>
      <c r="I304" s="76">
        <f t="shared" si="239"/>
        <v>730</v>
      </c>
      <c r="J304" s="76">
        <v>730</v>
      </c>
      <c r="K304" s="76">
        <v>0</v>
      </c>
      <c r="L304" s="76">
        <v>0</v>
      </c>
      <c r="M304" s="76">
        <f t="shared" si="240"/>
        <v>730</v>
      </c>
      <c r="N304" s="76">
        <v>730</v>
      </c>
      <c r="O304" s="76">
        <v>0</v>
      </c>
      <c r="P304" s="76">
        <v>0</v>
      </c>
      <c r="Q304" s="76">
        <f t="shared" si="241"/>
        <v>730</v>
      </c>
      <c r="R304" s="76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38"/>
        <v>44000</v>
      </c>
      <c r="F305" s="45">
        <v>44000</v>
      </c>
      <c r="G305" s="45">
        <v>0</v>
      </c>
      <c r="H305" s="45">
        <v>0</v>
      </c>
      <c r="I305" s="45">
        <f t="shared" si="239"/>
        <v>44000</v>
      </c>
      <c r="J305" s="45">
        <v>44000</v>
      </c>
      <c r="K305" s="45">
        <v>0</v>
      </c>
      <c r="L305" s="45">
        <v>0</v>
      </c>
      <c r="M305" s="45">
        <f t="shared" si="240"/>
        <v>44000</v>
      </c>
      <c r="N305" s="45">
        <v>44000</v>
      </c>
      <c r="O305" s="45">
        <v>0</v>
      </c>
      <c r="P305" s="45">
        <v>0</v>
      </c>
      <c r="Q305" s="45">
        <f t="shared" si="241"/>
        <v>44000</v>
      </c>
      <c r="R305" s="45">
        <v>44000</v>
      </c>
      <c r="S305" s="45">
        <v>0</v>
      </c>
      <c r="T305" s="45">
        <v>0</v>
      </c>
    </row>
    <row r="306" spans="1:21" ht="18" x14ac:dyDescent="0.25">
      <c r="A306" s="7"/>
      <c r="B306" s="30" t="s">
        <v>545</v>
      </c>
      <c r="C306" s="31"/>
      <c r="D306" s="53" t="s">
        <v>129</v>
      </c>
      <c r="E306" s="33">
        <f t="shared" si="238"/>
        <v>26000</v>
      </c>
      <c r="F306" s="33">
        <f>SUM(F311:F314)</f>
        <v>26000</v>
      </c>
      <c r="G306" s="33">
        <f t="shared" ref="G306:H306" si="248">SUM(G311:G314)</f>
        <v>0</v>
      </c>
      <c r="H306" s="33">
        <f t="shared" si="248"/>
        <v>0</v>
      </c>
      <c r="I306" s="33">
        <f t="shared" si="239"/>
        <v>26000</v>
      </c>
      <c r="J306" s="33">
        <f>SUM(J311:J314)</f>
        <v>26000</v>
      </c>
      <c r="K306" s="33">
        <f t="shared" ref="K306:L306" si="249">SUM(K311:K314)</f>
        <v>0</v>
      </c>
      <c r="L306" s="33">
        <f t="shared" si="249"/>
        <v>0</v>
      </c>
      <c r="M306" s="33">
        <f t="shared" si="240"/>
        <v>27000</v>
      </c>
      <c r="N306" s="33">
        <f>SUM(N311:N314)</f>
        <v>27000</v>
      </c>
      <c r="O306" s="33">
        <f t="shared" ref="O306:P306" si="250">SUM(O311:O314)</f>
        <v>0</v>
      </c>
      <c r="P306" s="33">
        <f t="shared" si="250"/>
        <v>0</v>
      </c>
      <c r="Q306" s="33">
        <f t="shared" si="241"/>
        <v>29000</v>
      </c>
      <c r="R306" s="33">
        <f>SUM(R311:R314)</f>
        <v>29000</v>
      </c>
      <c r="S306" s="33">
        <f t="shared" ref="S306:T306" si="251">SUM(S311:S314)</f>
        <v>0</v>
      </c>
      <c r="T306" s="33">
        <f t="shared" si="251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38"/>
        <v>0</v>
      </c>
      <c r="F307" s="36">
        <f t="shared" ref="F307:H307" si="252">SUM(F308:F309)</f>
        <v>0</v>
      </c>
      <c r="G307" s="36">
        <f t="shared" si="252"/>
        <v>0</v>
      </c>
      <c r="H307" s="36">
        <f t="shared" si="252"/>
        <v>0</v>
      </c>
      <c r="I307" s="36">
        <f t="shared" si="239"/>
        <v>0</v>
      </c>
      <c r="J307" s="36">
        <f t="shared" ref="J307:L307" si="253">SUM(J308:J309)</f>
        <v>0</v>
      </c>
      <c r="K307" s="36">
        <f t="shared" si="253"/>
        <v>0</v>
      </c>
      <c r="L307" s="36">
        <f t="shared" si="253"/>
        <v>0</v>
      </c>
      <c r="M307" s="36">
        <f t="shared" si="240"/>
        <v>0</v>
      </c>
      <c r="N307" s="36">
        <f t="shared" ref="N307:P307" si="254">SUM(N308:N309)</f>
        <v>0</v>
      </c>
      <c r="O307" s="36">
        <f t="shared" si="254"/>
        <v>0</v>
      </c>
      <c r="P307" s="36">
        <f t="shared" si="254"/>
        <v>0</v>
      </c>
      <c r="Q307" s="36">
        <f t="shared" si="241"/>
        <v>0</v>
      </c>
      <c r="R307" s="36">
        <f t="shared" ref="R307:T307" si="255">SUM(R308:R309)</f>
        <v>0</v>
      </c>
      <c r="S307" s="36">
        <f t="shared" si="255"/>
        <v>0</v>
      </c>
      <c r="T307" s="36">
        <f t="shared" si="255"/>
        <v>0</v>
      </c>
    </row>
    <row r="308" spans="1:21" ht="18" x14ac:dyDescent="0.25">
      <c r="B308" s="41"/>
      <c r="C308" s="42"/>
      <c r="D308" s="44" t="s">
        <v>335</v>
      </c>
      <c r="E308" s="37">
        <f t="shared" si="238"/>
        <v>0</v>
      </c>
      <c r="F308" s="37">
        <v>0</v>
      </c>
      <c r="G308" s="37">
        <v>0</v>
      </c>
      <c r="H308" s="37">
        <v>0</v>
      </c>
      <c r="I308" s="37">
        <f t="shared" si="239"/>
        <v>0</v>
      </c>
      <c r="J308" s="37">
        <v>0</v>
      </c>
      <c r="K308" s="37">
        <v>0</v>
      </c>
      <c r="L308" s="37">
        <v>0</v>
      </c>
      <c r="M308" s="37">
        <f t="shared" si="240"/>
        <v>0</v>
      </c>
      <c r="N308" s="37">
        <v>0</v>
      </c>
      <c r="O308" s="37">
        <v>0</v>
      </c>
      <c r="P308" s="37">
        <v>0</v>
      </c>
      <c r="Q308" s="37">
        <f t="shared" si="241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38"/>
        <v>0</v>
      </c>
      <c r="F309" s="37">
        <v>0</v>
      </c>
      <c r="G309" s="37">
        <v>0</v>
      </c>
      <c r="H309" s="37">
        <v>0</v>
      </c>
      <c r="I309" s="37">
        <f t="shared" si="239"/>
        <v>0</v>
      </c>
      <c r="J309" s="37">
        <v>0</v>
      </c>
      <c r="K309" s="37">
        <v>0</v>
      </c>
      <c r="L309" s="37">
        <v>0</v>
      </c>
      <c r="M309" s="37">
        <f t="shared" si="240"/>
        <v>0</v>
      </c>
      <c r="N309" s="37">
        <v>0</v>
      </c>
      <c r="O309" s="37">
        <v>0</v>
      </c>
      <c r="P309" s="37">
        <v>0</v>
      </c>
      <c r="Q309" s="37">
        <f t="shared" si="241"/>
        <v>0</v>
      </c>
      <c r="R309" s="37">
        <v>0</v>
      </c>
      <c r="S309" s="37">
        <v>0</v>
      </c>
      <c r="T309" s="37">
        <v>0</v>
      </c>
    </row>
    <row r="310" spans="1:21" ht="45" x14ac:dyDescent="0.25">
      <c r="A310" s="91"/>
      <c r="B310" s="41"/>
      <c r="C310" s="42"/>
      <c r="D310" s="39" t="s">
        <v>572</v>
      </c>
      <c r="E310" s="37">
        <f t="shared" si="238"/>
        <v>26000</v>
      </c>
      <c r="F310" s="37">
        <v>26000</v>
      </c>
      <c r="G310" s="37">
        <v>0</v>
      </c>
      <c r="H310" s="37">
        <v>0</v>
      </c>
      <c r="I310" s="37">
        <f t="shared" si="239"/>
        <v>26000</v>
      </c>
      <c r="J310" s="37">
        <v>26000</v>
      </c>
      <c r="K310" s="37">
        <v>0</v>
      </c>
      <c r="L310" s="37">
        <v>0</v>
      </c>
      <c r="M310" s="37">
        <f t="shared" si="240"/>
        <v>0</v>
      </c>
      <c r="N310" s="37">
        <v>0</v>
      </c>
      <c r="O310" s="37">
        <v>0</v>
      </c>
      <c r="P310" s="37">
        <v>0</v>
      </c>
      <c r="Q310" s="37">
        <f t="shared" si="241"/>
        <v>0</v>
      </c>
      <c r="R310" s="37">
        <v>0</v>
      </c>
      <c r="S310" s="37">
        <v>0</v>
      </c>
      <c r="T310" s="37">
        <v>0</v>
      </c>
    </row>
    <row r="311" spans="1:21" ht="90" x14ac:dyDescent="0.25">
      <c r="A311" s="7"/>
      <c r="B311" s="38"/>
      <c r="C311" s="60" t="s">
        <v>310</v>
      </c>
      <c r="D311" s="39" t="s">
        <v>546</v>
      </c>
      <c r="E311" s="45">
        <f t="shared" si="238"/>
        <v>19325.8</v>
      </c>
      <c r="F311" s="45">
        <v>19325.8</v>
      </c>
      <c r="G311" s="45">
        <v>0</v>
      </c>
      <c r="H311" s="45">
        <v>0</v>
      </c>
      <c r="I311" s="45">
        <f t="shared" si="239"/>
        <v>19325.8</v>
      </c>
      <c r="J311" s="45">
        <v>19325.8</v>
      </c>
      <c r="K311" s="45">
        <v>0</v>
      </c>
      <c r="L311" s="45">
        <v>0</v>
      </c>
      <c r="M311" s="45">
        <f t="shared" si="240"/>
        <v>20324</v>
      </c>
      <c r="N311" s="45">
        <v>20324</v>
      </c>
      <c r="O311" s="45">
        <v>0</v>
      </c>
      <c r="P311" s="45">
        <v>0</v>
      </c>
      <c r="Q311" s="45">
        <f t="shared" si="241"/>
        <v>22324</v>
      </c>
      <c r="R311" s="45">
        <v>22324</v>
      </c>
      <c r="S311" s="45">
        <v>0</v>
      </c>
      <c r="T311" s="45">
        <v>0</v>
      </c>
    </row>
    <row r="312" spans="1:21" ht="45" x14ac:dyDescent="0.25">
      <c r="A312" s="7"/>
      <c r="B312" s="38"/>
      <c r="C312" s="60" t="s">
        <v>312</v>
      </c>
      <c r="D312" s="39" t="s">
        <v>313</v>
      </c>
      <c r="E312" s="45">
        <f t="shared" si="238"/>
        <v>3738.5</v>
      </c>
      <c r="F312" s="45">
        <v>3738.5</v>
      </c>
      <c r="G312" s="45">
        <v>0</v>
      </c>
      <c r="H312" s="45">
        <v>0</v>
      </c>
      <c r="I312" s="45">
        <f t="shared" si="239"/>
        <v>3738.5</v>
      </c>
      <c r="J312" s="45">
        <v>3738.5</v>
      </c>
      <c r="K312" s="45">
        <v>0</v>
      </c>
      <c r="L312" s="45">
        <v>0</v>
      </c>
      <c r="M312" s="45">
        <f t="shared" si="240"/>
        <v>3740</v>
      </c>
      <c r="N312" s="45">
        <v>3740</v>
      </c>
      <c r="O312" s="45">
        <v>0</v>
      </c>
      <c r="P312" s="45">
        <v>0</v>
      </c>
      <c r="Q312" s="45">
        <f t="shared" si="241"/>
        <v>3740</v>
      </c>
      <c r="R312" s="45">
        <v>3740</v>
      </c>
      <c r="S312" s="45">
        <v>0</v>
      </c>
      <c r="T312" s="45">
        <v>0</v>
      </c>
    </row>
    <row r="313" spans="1:21" ht="30" x14ac:dyDescent="0.25">
      <c r="A313" s="7"/>
      <c r="B313" s="38"/>
      <c r="C313" s="60" t="s">
        <v>314</v>
      </c>
      <c r="D313" s="39" t="s">
        <v>315</v>
      </c>
      <c r="E313" s="45">
        <f t="shared" si="238"/>
        <v>209.7</v>
      </c>
      <c r="F313" s="45">
        <v>209.7</v>
      </c>
      <c r="G313" s="45">
        <v>0</v>
      </c>
      <c r="H313" s="45">
        <v>0</v>
      </c>
      <c r="I313" s="45">
        <f t="shared" si="239"/>
        <v>209.7</v>
      </c>
      <c r="J313" s="45">
        <v>209.7</v>
      </c>
      <c r="K313" s="45">
        <v>0</v>
      </c>
      <c r="L313" s="45">
        <v>0</v>
      </c>
      <c r="M313" s="45">
        <f t="shared" si="240"/>
        <v>210</v>
      </c>
      <c r="N313" s="45">
        <v>210</v>
      </c>
      <c r="O313" s="45">
        <v>0</v>
      </c>
      <c r="P313" s="45">
        <v>0</v>
      </c>
      <c r="Q313" s="45">
        <f t="shared" si="241"/>
        <v>210</v>
      </c>
      <c r="R313" s="45">
        <v>210</v>
      </c>
      <c r="S313" s="45">
        <v>0</v>
      </c>
      <c r="T313" s="45">
        <v>0</v>
      </c>
    </row>
    <row r="314" spans="1:21" ht="60" x14ac:dyDescent="0.25">
      <c r="A314" s="7"/>
      <c r="B314" s="38"/>
      <c r="C314" s="60" t="s">
        <v>316</v>
      </c>
      <c r="D314" s="39" t="s">
        <v>317</v>
      </c>
      <c r="E314" s="45">
        <f t="shared" si="238"/>
        <v>2726</v>
      </c>
      <c r="F314" s="45">
        <v>2726</v>
      </c>
      <c r="G314" s="45">
        <v>0</v>
      </c>
      <c r="H314" s="45">
        <v>0</v>
      </c>
      <c r="I314" s="45">
        <f t="shared" si="239"/>
        <v>2726</v>
      </c>
      <c r="J314" s="45">
        <v>2726</v>
      </c>
      <c r="K314" s="45">
        <v>0</v>
      </c>
      <c r="L314" s="45">
        <v>0</v>
      </c>
      <c r="M314" s="45">
        <f t="shared" si="240"/>
        <v>2726</v>
      </c>
      <c r="N314" s="45">
        <v>2726</v>
      </c>
      <c r="O314" s="45">
        <v>0</v>
      </c>
      <c r="P314" s="45">
        <v>0</v>
      </c>
      <c r="Q314" s="45">
        <f t="shared" si="241"/>
        <v>2726</v>
      </c>
      <c r="R314" s="45">
        <v>2726</v>
      </c>
      <c r="S314" s="45">
        <v>0</v>
      </c>
      <c r="T314" s="45">
        <v>0</v>
      </c>
    </row>
    <row r="315" spans="1:21" ht="18" x14ac:dyDescent="0.25">
      <c r="A315" s="7"/>
      <c r="B315" s="30" t="s">
        <v>547</v>
      </c>
      <c r="C315" s="31"/>
      <c r="D315" s="53" t="s">
        <v>131</v>
      </c>
      <c r="E315" s="33">
        <f t="shared" si="238"/>
        <v>20000</v>
      </c>
      <c r="F315" s="33">
        <f>SUM(F319:F320)</f>
        <v>20000</v>
      </c>
      <c r="G315" s="33">
        <f>SUM(G319:G320)</f>
        <v>0</v>
      </c>
      <c r="H315" s="33">
        <f>SUM(H319:H320)</f>
        <v>0</v>
      </c>
      <c r="I315" s="33">
        <f t="shared" si="239"/>
        <v>23370</v>
      </c>
      <c r="J315" s="33">
        <f>SUM(J319:J320)</f>
        <v>23370</v>
      </c>
      <c r="K315" s="33">
        <f>SUM(K319:K320)</f>
        <v>0</v>
      </c>
      <c r="L315" s="33">
        <f>SUM(L319:L320)</f>
        <v>0</v>
      </c>
      <c r="M315" s="33">
        <f t="shared" si="240"/>
        <v>25000</v>
      </c>
      <c r="N315" s="33">
        <f>SUM(N319:N320)</f>
        <v>25000</v>
      </c>
      <c r="O315" s="33">
        <f>SUM(O319:O320)</f>
        <v>0</v>
      </c>
      <c r="P315" s="33">
        <f>SUM(P319:P320)</f>
        <v>0</v>
      </c>
      <c r="Q315" s="33">
        <f t="shared" si="241"/>
        <v>30000</v>
      </c>
      <c r="R315" s="33">
        <f>SUM(R319:R320)</f>
        <v>30000</v>
      </c>
      <c r="S315" s="33">
        <f>SUM(S319:S320)</f>
        <v>0</v>
      </c>
      <c r="T315" s="33">
        <f>SUM(T319:T320)</f>
        <v>0</v>
      </c>
      <c r="U315" s="81"/>
    </row>
    <row r="316" spans="1:21" ht="18" x14ac:dyDescent="0.25">
      <c r="B316" s="41"/>
      <c r="C316" s="42"/>
      <c r="D316" s="43" t="s">
        <v>151</v>
      </c>
      <c r="E316" s="36">
        <f t="shared" si="238"/>
        <v>0</v>
      </c>
      <c r="F316" s="36">
        <f>SUM(F317:F318)</f>
        <v>0</v>
      </c>
      <c r="G316" s="36">
        <f t="shared" ref="G316:H316" si="256">SUM(G317:G318)</f>
        <v>0</v>
      </c>
      <c r="H316" s="36">
        <f t="shared" si="256"/>
        <v>0</v>
      </c>
      <c r="I316" s="36">
        <f t="shared" si="239"/>
        <v>0</v>
      </c>
      <c r="J316" s="36">
        <f t="shared" ref="J316:L316" si="257">SUM(J317:J318)</f>
        <v>0</v>
      </c>
      <c r="K316" s="36">
        <f t="shared" si="257"/>
        <v>0</v>
      </c>
      <c r="L316" s="36">
        <f t="shared" si="257"/>
        <v>0</v>
      </c>
      <c r="M316" s="36">
        <f t="shared" si="240"/>
        <v>0</v>
      </c>
      <c r="N316" s="36">
        <f t="shared" ref="N316:P316" si="258">SUM(N317:N318)</f>
        <v>0</v>
      </c>
      <c r="O316" s="36">
        <f t="shared" si="258"/>
        <v>0</v>
      </c>
      <c r="P316" s="36">
        <f t="shared" si="258"/>
        <v>0</v>
      </c>
      <c r="Q316" s="36">
        <f t="shared" si="241"/>
        <v>0</v>
      </c>
      <c r="R316" s="36">
        <f t="shared" ref="R316:T316" si="259">SUM(R317:R318)</f>
        <v>0</v>
      </c>
      <c r="S316" s="36">
        <f t="shared" si="259"/>
        <v>0</v>
      </c>
      <c r="T316" s="36">
        <f t="shared" si="259"/>
        <v>0</v>
      </c>
    </row>
    <row r="317" spans="1:21" ht="18" x14ac:dyDescent="0.25">
      <c r="B317" s="41"/>
      <c r="C317" s="42"/>
      <c r="D317" s="44" t="s">
        <v>335</v>
      </c>
      <c r="E317" s="37">
        <f t="shared" si="238"/>
        <v>0</v>
      </c>
      <c r="F317" s="37">
        <v>0</v>
      </c>
      <c r="G317" s="37">
        <v>0</v>
      </c>
      <c r="H317" s="37">
        <v>0</v>
      </c>
      <c r="I317" s="37">
        <f t="shared" si="239"/>
        <v>0</v>
      </c>
      <c r="J317" s="37">
        <v>0</v>
      </c>
      <c r="K317" s="37">
        <v>0</v>
      </c>
      <c r="L317" s="37">
        <v>0</v>
      </c>
      <c r="M317" s="37">
        <f t="shared" si="240"/>
        <v>0</v>
      </c>
      <c r="N317" s="37">
        <v>0</v>
      </c>
      <c r="O317" s="37">
        <v>0</v>
      </c>
      <c r="P317" s="37">
        <v>0</v>
      </c>
      <c r="Q317" s="37">
        <f t="shared" si="241"/>
        <v>0</v>
      </c>
      <c r="R317" s="37">
        <v>0</v>
      </c>
      <c r="S317" s="37">
        <v>0</v>
      </c>
      <c r="T317" s="37">
        <v>0</v>
      </c>
    </row>
    <row r="318" spans="1:21" ht="18" x14ac:dyDescent="0.25">
      <c r="B318" s="41"/>
      <c r="C318" s="42"/>
      <c r="D318" s="44" t="s">
        <v>155</v>
      </c>
      <c r="E318" s="37">
        <f t="shared" si="238"/>
        <v>0</v>
      </c>
      <c r="F318" s="37">
        <v>0</v>
      </c>
      <c r="G318" s="37">
        <v>0</v>
      </c>
      <c r="H318" s="37">
        <v>0</v>
      </c>
      <c r="I318" s="37">
        <f t="shared" si="239"/>
        <v>0</v>
      </c>
      <c r="J318" s="37">
        <v>0</v>
      </c>
      <c r="K318" s="37">
        <v>0</v>
      </c>
      <c r="L318" s="37">
        <v>0</v>
      </c>
      <c r="M318" s="37">
        <f t="shared" si="240"/>
        <v>0</v>
      </c>
      <c r="N318" s="37">
        <v>0</v>
      </c>
      <c r="O318" s="37">
        <v>0</v>
      </c>
      <c r="P318" s="37">
        <v>0</v>
      </c>
      <c r="Q318" s="37">
        <f t="shared" si="241"/>
        <v>0</v>
      </c>
      <c r="R318" s="37">
        <v>0</v>
      </c>
      <c r="S318" s="37">
        <v>0</v>
      </c>
      <c r="T318" s="37">
        <v>0</v>
      </c>
    </row>
    <row r="319" spans="1:21" ht="90" x14ac:dyDescent="0.25">
      <c r="A319" s="7"/>
      <c r="B319" s="38"/>
      <c r="C319" s="60" t="s">
        <v>318</v>
      </c>
      <c r="D319" s="39" t="s">
        <v>319</v>
      </c>
      <c r="E319" s="45">
        <f t="shared" si="238"/>
        <v>19995</v>
      </c>
      <c r="F319" s="45">
        <v>19995</v>
      </c>
      <c r="G319" s="45">
        <v>0</v>
      </c>
      <c r="H319" s="45">
        <v>0</v>
      </c>
      <c r="I319" s="45">
        <f t="shared" si="239"/>
        <v>23365</v>
      </c>
      <c r="J319" s="45">
        <v>23365</v>
      </c>
      <c r="K319" s="45">
        <v>0</v>
      </c>
      <c r="L319" s="45">
        <v>0</v>
      </c>
      <c r="M319" s="45">
        <f t="shared" si="240"/>
        <v>24995</v>
      </c>
      <c r="N319" s="45">
        <v>24995</v>
      </c>
      <c r="O319" s="45">
        <v>0</v>
      </c>
      <c r="P319" s="45">
        <v>0</v>
      </c>
      <c r="Q319" s="45">
        <f t="shared" si="241"/>
        <v>29995</v>
      </c>
      <c r="R319" s="45">
        <v>29995</v>
      </c>
      <c r="S319" s="45">
        <v>0</v>
      </c>
      <c r="T319" s="45">
        <v>0</v>
      </c>
    </row>
    <row r="320" spans="1:21" ht="45" x14ac:dyDescent="0.25">
      <c r="A320" s="7"/>
      <c r="B320" s="38"/>
      <c r="C320" s="60" t="s">
        <v>320</v>
      </c>
      <c r="D320" s="39" t="s">
        <v>321</v>
      </c>
      <c r="E320" s="45">
        <f t="shared" si="238"/>
        <v>5</v>
      </c>
      <c r="F320" s="45">
        <v>5</v>
      </c>
      <c r="G320" s="45">
        <v>0</v>
      </c>
      <c r="H320" s="45">
        <v>0</v>
      </c>
      <c r="I320" s="45">
        <f t="shared" si="239"/>
        <v>5</v>
      </c>
      <c r="J320" s="45">
        <v>5</v>
      </c>
      <c r="K320" s="45">
        <v>0</v>
      </c>
      <c r="L320" s="45">
        <v>0</v>
      </c>
      <c r="M320" s="45">
        <f t="shared" si="240"/>
        <v>5</v>
      </c>
      <c r="N320" s="45">
        <v>5</v>
      </c>
      <c r="O320" s="45">
        <v>0</v>
      </c>
      <c r="P320" s="45">
        <v>0</v>
      </c>
      <c r="Q320" s="45">
        <f t="shared" si="241"/>
        <v>5</v>
      </c>
      <c r="R320" s="45">
        <v>5</v>
      </c>
      <c r="S320" s="45">
        <v>0</v>
      </c>
      <c r="T320" s="45">
        <v>0</v>
      </c>
    </row>
    <row r="321" spans="1:21" ht="36" x14ac:dyDescent="0.25">
      <c r="A321" s="7"/>
      <c r="B321" s="30" t="s">
        <v>548</v>
      </c>
      <c r="C321" s="31"/>
      <c r="D321" s="53" t="s">
        <v>549</v>
      </c>
      <c r="E321" s="33">
        <f t="shared" si="238"/>
        <v>1000</v>
      </c>
      <c r="F321" s="33">
        <f>SUM(F325:F326)</f>
        <v>1000</v>
      </c>
      <c r="G321" s="33">
        <f t="shared" ref="G321:H321" si="260">SUM(G325:G326)</f>
        <v>0</v>
      </c>
      <c r="H321" s="33">
        <f t="shared" si="260"/>
        <v>0</v>
      </c>
      <c r="I321" s="33">
        <f t="shared" si="239"/>
        <v>1000</v>
      </c>
      <c r="J321" s="33">
        <f>SUM(J325:J326)</f>
        <v>1000</v>
      </c>
      <c r="K321" s="33">
        <f t="shared" ref="K321:L321" si="261">SUM(K325:K326)</f>
        <v>0</v>
      </c>
      <c r="L321" s="33">
        <f t="shared" si="261"/>
        <v>0</v>
      </c>
      <c r="M321" s="33">
        <f t="shared" si="240"/>
        <v>1000</v>
      </c>
      <c r="N321" s="33">
        <f>SUM(N325:N326)</f>
        <v>1000</v>
      </c>
      <c r="O321" s="33">
        <f t="shared" ref="O321:P321" si="262">SUM(O325:O326)</f>
        <v>0</v>
      </c>
      <c r="P321" s="33">
        <f t="shared" si="262"/>
        <v>0</v>
      </c>
      <c r="Q321" s="33">
        <f t="shared" si="241"/>
        <v>1000</v>
      </c>
      <c r="R321" s="33">
        <f>SUM(R325:R326)</f>
        <v>1000</v>
      </c>
      <c r="S321" s="33">
        <f t="shared" ref="S321:T321" si="263">SUM(S325:S326)</f>
        <v>0</v>
      </c>
      <c r="T321" s="33">
        <f t="shared" si="263"/>
        <v>0</v>
      </c>
      <c r="U321" s="81"/>
    </row>
    <row r="322" spans="1:21" ht="18" x14ac:dyDescent="0.25">
      <c r="B322" s="41"/>
      <c r="C322" s="42"/>
      <c r="D322" s="43" t="s">
        <v>151</v>
      </c>
      <c r="E322" s="36">
        <f t="shared" si="238"/>
        <v>0</v>
      </c>
      <c r="F322" s="36">
        <f t="shared" ref="F322:H322" si="264">SUM(F323:F324)</f>
        <v>0</v>
      </c>
      <c r="G322" s="36">
        <f t="shared" si="264"/>
        <v>0</v>
      </c>
      <c r="H322" s="36">
        <f t="shared" si="264"/>
        <v>0</v>
      </c>
      <c r="I322" s="36">
        <f t="shared" si="239"/>
        <v>0</v>
      </c>
      <c r="J322" s="36">
        <f t="shared" ref="J322:L322" si="265">SUM(J323:J324)</f>
        <v>0</v>
      </c>
      <c r="K322" s="36">
        <f t="shared" si="265"/>
        <v>0</v>
      </c>
      <c r="L322" s="36">
        <f t="shared" si="265"/>
        <v>0</v>
      </c>
      <c r="M322" s="36">
        <f t="shared" si="240"/>
        <v>0</v>
      </c>
      <c r="N322" s="36">
        <f t="shared" ref="N322:P322" si="266">SUM(N323:N324)</f>
        <v>0</v>
      </c>
      <c r="O322" s="36">
        <f t="shared" si="266"/>
        <v>0</v>
      </c>
      <c r="P322" s="36">
        <f t="shared" si="266"/>
        <v>0</v>
      </c>
      <c r="Q322" s="36">
        <f t="shared" si="241"/>
        <v>0</v>
      </c>
      <c r="R322" s="36">
        <f t="shared" ref="R322:T322" si="267">SUM(R323:R324)</f>
        <v>0</v>
      </c>
      <c r="S322" s="36">
        <f t="shared" si="267"/>
        <v>0</v>
      </c>
      <c r="T322" s="36">
        <f t="shared" si="267"/>
        <v>0</v>
      </c>
    </row>
    <row r="323" spans="1:21" ht="18" x14ac:dyDescent="0.25">
      <c r="B323" s="41"/>
      <c r="C323" s="42"/>
      <c r="D323" s="44" t="s">
        <v>335</v>
      </c>
      <c r="E323" s="37">
        <f t="shared" si="238"/>
        <v>0</v>
      </c>
      <c r="F323" s="37">
        <v>0</v>
      </c>
      <c r="G323" s="37">
        <v>0</v>
      </c>
      <c r="H323" s="37">
        <v>0</v>
      </c>
      <c r="I323" s="37">
        <f t="shared" si="239"/>
        <v>0</v>
      </c>
      <c r="J323" s="37">
        <v>0</v>
      </c>
      <c r="K323" s="37">
        <v>0</v>
      </c>
      <c r="L323" s="37">
        <v>0</v>
      </c>
      <c r="M323" s="37">
        <f t="shared" si="240"/>
        <v>0</v>
      </c>
      <c r="N323" s="37">
        <v>0</v>
      </c>
      <c r="O323" s="37">
        <v>0</v>
      </c>
      <c r="P323" s="37">
        <v>0</v>
      </c>
      <c r="Q323" s="37">
        <f t="shared" si="241"/>
        <v>0</v>
      </c>
      <c r="R323" s="37">
        <v>0</v>
      </c>
      <c r="S323" s="37">
        <v>0</v>
      </c>
      <c r="T323" s="37">
        <v>0</v>
      </c>
    </row>
    <row r="324" spans="1:21" ht="18" x14ac:dyDescent="0.25">
      <c r="B324" s="41"/>
      <c r="C324" s="42"/>
      <c r="D324" s="44" t="s">
        <v>155</v>
      </c>
      <c r="E324" s="37">
        <f t="shared" si="238"/>
        <v>0</v>
      </c>
      <c r="F324" s="37">
        <v>0</v>
      </c>
      <c r="G324" s="37">
        <v>0</v>
      </c>
      <c r="H324" s="37">
        <v>0</v>
      </c>
      <c r="I324" s="37">
        <f t="shared" si="239"/>
        <v>0</v>
      </c>
      <c r="J324" s="37">
        <v>0</v>
      </c>
      <c r="K324" s="37">
        <v>0</v>
      </c>
      <c r="L324" s="37">
        <v>0</v>
      </c>
      <c r="M324" s="37">
        <f t="shared" si="240"/>
        <v>0</v>
      </c>
      <c r="N324" s="37">
        <v>0</v>
      </c>
      <c r="O324" s="37">
        <v>0</v>
      </c>
      <c r="P324" s="37">
        <v>0</v>
      </c>
      <c r="Q324" s="37">
        <f t="shared" si="241"/>
        <v>0</v>
      </c>
      <c r="R324" s="37">
        <v>0</v>
      </c>
      <c r="S324" s="37">
        <v>0</v>
      </c>
      <c r="T324" s="37">
        <v>0</v>
      </c>
    </row>
    <row r="325" spans="1:21" ht="30" x14ac:dyDescent="0.25">
      <c r="A325" s="7"/>
      <c r="B325" s="38"/>
      <c r="C325" s="60" t="s">
        <v>322</v>
      </c>
      <c r="D325" s="39" t="s">
        <v>550</v>
      </c>
      <c r="E325" s="45">
        <f t="shared" si="238"/>
        <v>800</v>
      </c>
      <c r="F325" s="45">
        <v>800</v>
      </c>
      <c r="G325" s="45">
        <v>0</v>
      </c>
      <c r="H325" s="45">
        <v>0</v>
      </c>
      <c r="I325" s="45">
        <f t="shared" si="239"/>
        <v>800</v>
      </c>
      <c r="J325" s="45">
        <v>800</v>
      </c>
      <c r="K325" s="45">
        <v>0</v>
      </c>
      <c r="L325" s="45">
        <v>0</v>
      </c>
      <c r="M325" s="45">
        <f t="shared" si="240"/>
        <v>800</v>
      </c>
      <c r="N325" s="45">
        <v>800</v>
      </c>
      <c r="O325" s="45">
        <v>0</v>
      </c>
      <c r="P325" s="45">
        <v>0</v>
      </c>
      <c r="Q325" s="45">
        <f t="shared" si="241"/>
        <v>800</v>
      </c>
      <c r="R325" s="45">
        <v>800</v>
      </c>
      <c r="S325" s="45">
        <v>0</v>
      </c>
      <c r="T325" s="45">
        <v>0</v>
      </c>
    </row>
    <row r="326" spans="1:21" ht="30" x14ac:dyDescent="0.25">
      <c r="A326" s="7"/>
      <c r="B326" s="38"/>
      <c r="C326" s="60" t="s">
        <v>324</v>
      </c>
      <c r="D326" s="39" t="s">
        <v>551</v>
      </c>
      <c r="E326" s="45">
        <f t="shared" si="238"/>
        <v>200</v>
      </c>
      <c r="F326" s="45">
        <v>200</v>
      </c>
      <c r="G326" s="45">
        <v>0</v>
      </c>
      <c r="H326" s="45">
        <v>0</v>
      </c>
      <c r="I326" s="45">
        <f t="shared" si="239"/>
        <v>200</v>
      </c>
      <c r="J326" s="45">
        <v>200</v>
      </c>
      <c r="K326" s="45">
        <v>0</v>
      </c>
      <c r="L326" s="45">
        <v>0</v>
      </c>
      <c r="M326" s="45">
        <f t="shared" si="240"/>
        <v>200</v>
      </c>
      <c r="N326" s="45">
        <v>200</v>
      </c>
      <c r="O326" s="45">
        <v>0</v>
      </c>
      <c r="P326" s="45">
        <v>0</v>
      </c>
      <c r="Q326" s="45">
        <f t="shared" si="241"/>
        <v>200</v>
      </c>
      <c r="R326" s="45">
        <v>200</v>
      </c>
      <c r="S326" s="45">
        <v>0</v>
      </c>
      <c r="T326" s="45">
        <v>0</v>
      </c>
    </row>
    <row r="327" spans="1:21" ht="36" x14ac:dyDescent="0.25">
      <c r="A327" s="7"/>
      <c r="B327" s="30" t="s">
        <v>552</v>
      </c>
      <c r="C327" s="31"/>
      <c r="D327" s="53" t="s">
        <v>372</v>
      </c>
      <c r="E327" s="33">
        <f>SUM(F327:H327)</f>
        <v>20000</v>
      </c>
      <c r="F327" s="33">
        <f>SUM(F331:F331)</f>
        <v>20000</v>
      </c>
      <c r="G327" s="33">
        <v>0</v>
      </c>
      <c r="H327" s="33">
        <v>0</v>
      </c>
      <c r="I327" s="33">
        <f t="shared" si="239"/>
        <v>20000</v>
      </c>
      <c r="J327" s="33">
        <f>SUM(J331:J331)</f>
        <v>20000</v>
      </c>
      <c r="K327" s="33">
        <v>0</v>
      </c>
      <c r="L327" s="33">
        <v>0</v>
      </c>
      <c r="M327" s="33">
        <f t="shared" si="240"/>
        <v>20000</v>
      </c>
      <c r="N327" s="33">
        <f>SUM(N331:N331)</f>
        <v>20000</v>
      </c>
      <c r="O327" s="33">
        <v>0</v>
      </c>
      <c r="P327" s="33">
        <v>0</v>
      </c>
      <c r="Q327" s="33">
        <f t="shared" si="241"/>
        <v>20000</v>
      </c>
      <c r="R327" s="33">
        <f>SUM(R331:R331)</f>
        <v>20000</v>
      </c>
      <c r="S327" s="33">
        <v>0</v>
      </c>
      <c r="T327" s="33">
        <v>0</v>
      </c>
      <c r="U327" s="81"/>
    </row>
    <row r="328" spans="1:21" ht="18" x14ac:dyDescent="0.25">
      <c r="B328" s="41"/>
      <c r="C328" s="42"/>
      <c r="D328" s="43" t="s">
        <v>151</v>
      </c>
      <c r="E328" s="36">
        <f t="shared" si="238"/>
        <v>4</v>
      </c>
      <c r="F328" s="36">
        <f t="shared" ref="F328:H328" si="268">SUM(F329:F330)</f>
        <v>4</v>
      </c>
      <c r="G328" s="36">
        <f t="shared" si="268"/>
        <v>0</v>
      </c>
      <c r="H328" s="36">
        <f t="shared" si="268"/>
        <v>0</v>
      </c>
      <c r="I328" s="36">
        <f t="shared" si="239"/>
        <v>4</v>
      </c>
      <c r="J328" s="36">
        <f t="shared" ref="J328:L328" si="269">SUM(J329:J330)</f>
        <v>4</v>
      </c>
      <c r="K328" s="36">
        <f t="shared" si="269"/>
        <v>0</v>
      </c>
      <c r="L328" s="36">
        <f t="shared" si="269"/>
        <v>0</v>
      </c>
      <c r="M328" s="36">
        <f t="shared" si="240"/>
        <v>4</v>
      </c>
      <c r="N328" s="36">
        <f t="shared" ref="N328:P328" si="270">SUM(N329:N330)</f>
        <v>4</v>
      </c>
      <c r="O328" s="36">
        <f t="shared" si="270"/>
        <v>0</v>
      </c>
      <c r="P328" s="36">
        <f t="shared" si="270"/>
        <v>0</v>
      </c>
      <c r="Q328" s="36">
        <f t="shared" si="241"/>
        <v>4</v>
      </c>
      <c r="R328" s="36">
        <f t="shared" ref="R328:T328" si="271">SUM(R329:R330)</f>
        <v>4</v>
      </c>
      <c r="S328" s="36">
        <f t="shared" si="271"/>
        <v>0</v>
      </c>
      <c r="T328" s="36">
        <f t="shared" si="271"/>
        <v>0</v>
      </c>
    </row>
    <row r="329" spans="1:21" ht="18" x14ac:dyDescent="0.25">
      <c r="B329" s="41"/>
      <c r="C329" s="42"/>
      <c r="D329" s="44" t="s">
        <v>335</v>
      </c>
      <c r="E329" s="37">
        <f t="shared" si="238"/>
        <v>0</v>
      </c>
      <c r="F329" s="37">
        <v>0</v>
      </c>
      <c r="G329" s="37">
        <v>0</v>
      </c>
      <c r="H329" s="37">
        <v>0</v>
      </c>
      <c r="I329" s="37">
        <f t="shared" si="239"/>
        <v>0</v>
      </c>
      <c r="J329" s="37">
        <v>0</v>
      </c>
      <c r="K329" s="37">
        <v>0</v>
      </c>
      <c r="L329" s="37">
        <v>0</v>
      </c>
      <c r="M329" s="37">
        <f t="shared" si="240"/>
        <v>0</v>
      </c>
      <c r="N329" s="37">
        <v>0</v>
      </c>
      <c r="O329" s="37">
        <v>0</v>
      </c>
      <c r="P329" s="37">
        <v>0</v>
      </c>
      <c r="Q329" s="37">
        <f t="shared" si="241"/>
        <v>0</v>
      </c>
      <c r="R329" s="37">
        <v>0</v>
      </c>
      <c r="S329" s="37">
        <v>0</v>
      </c>
      <c r="T329" s="37">
        <v>0</v>
      </c>
    </row>
    <row r="330" spans="1:21" ht="18" x14ac:dyDescent="0.25">
      <c r="B330" s="41"/>
      <c r="C330" s="42"/>
      <c r="D330" s="44" t="s">
        <v>155</v>
      </c>
      <c r="E330" s="37">
        <f t="shared" si="238"/>
        <v>4</v>
      </c>
      <c r="F330" s="37">
        <v>4</v>
      </c>
      <c r="G330" s="37">
        <v>0</v>
      </c>
      <c r="H330" s="37">
        <v>0</v>
      </c>
      <c r="I330" s="37">
        <f t="shared" si="239"/>
        <v>4</v>
      </c>
      <c r="J330" s="37">
        <v>4</v>
      </c>
      <c r="K330" s="37">
        <v>0</v>
      </c>
      <c r="L330" s="37">
        <v>0</v>
      </c>
      <c r="M330" s="37">
        <f t="shared" si="240"/>
        <v>4</v>
      </c>
      <c r="N330" s="37">
        <v>4</v>
      </c>
      <c r="O330" s="37">
        <v>0</v>
      </c>
      <c r="P330" s="37">
        <v>0</v>
      </c>
      <c r="Q330" s="37">
        <f t="shared" si="241"/>
        <v>4</v>
      </c>
      <c r="R330" s="37">
        <v>4</v>
      </c>
      <c r="S330" s="37">
        <v>0</v>
      </c>
      <c r="T330" s="37">
        <v>0</v>
      </c>
    </row>
    <row r="331" spans="1:21" ht="60" x14ac:dyDescent="0.25">
      <c r="B331" s="41"/>
      <c r="C331" s="63" t="s">
        <v>362</v>
      </c>
      <c r="D331" s="39" t="s">
        <v>579</v>
      </c>
      <c r="E331" s="37">
        <f>SUM(F331:H331)</f>
        <v>20000</v>
      </c>
      <c r="F331" s="37">
        <v>20000</v>
      </c>
      <c r="G331" s="37">
        <v>0</v>
      </c>
      <c r="H331" s="37">
        <v>0</v>
      </c>
      <c r="I331" s="37">
        <f>SUM(J331:L331)</f>
        <v>20000</v>
      </c>
      <c r="J331" s="37">
        <v>20000</v>
      </c>
      <c r="K331" s="37">
        <v>0</v>
      </c>
      <c r="L331" s="37">
        <v>0</v>
      </c>
      <c r="M331" s="37">
        <f>SUM(N331:P331)</f>
        <v>20000</v>
      </c>
      <c r="N331" s="37">
        <v>20000</v>
      </c>
      <c r="O331" s="37">
        <v>0</v>
      </c>
      <c r="P331" s="37">
        <v>0</v>
      </c>
      <c r="Q331" s="37">
        <f>SUM(R331:T331)</f>
        <v>20000</v>
      </c>
      <c r="R331" s="37">
        <v>20000</v>
      </c>
      <c r="S331" s="37">
        <v>0</v>
      </c>
      <c r="T331" s="37">
        <v>0</v>
      </c>
    </row>
    <row r="332" spans="1:21" ht="36" x14ac:dyDescent="0.25">
      <c r="A332" s="7"/>
      <c r="B332" s="30" t="s">
        <v>553</v>
      </c>
      <c r="C332" s="31"/>
      <c r="D332" s="53" t="s">
        <v>136</v>
      </c>
      <c r="E332" s="33">
        <f>SUM(F332:H332)</f>
        <v>800</v>
      </c>
      <c r="F332" s="33">
        <f t="shared" ref="F332:P332" si="272">F336</f>
        <v>800</v>
      </c>
      <c r="G332" s="33">
        <f t="shared" si="272"/>
        <v>0</v>
      </c>
      <c r="H332" s="33">
        <f t="shared" si="272"/>
        <v>0</v>
      </c>
      <c r="I332" s="33">
        <f t="shared" si="239"/>
        <v>800</v>
      </c>
      <c r="J332" s="33">
        <f t="shared" si="272"/>
        <v>800</v>
      </c>
      <c r="K332" s="33">
        <f t="shared" si="272"/>
        <v>0</v>
      </c>
      <c r="L332" s="33">
        <f t="shared" si="272"/>
        <v>0</v>
      </c>
      <c r="M332" s="33">
        <f t="shared" si="240"/>
        <v>800</v>
      </c>
      <c r="N332" s="33">
        <f t="shared" si="272"/>
        <v>800</v>
      </c>
      <c r="O332" s="33">
        <f t="shared" si="272"/>
        <v>0</v>
      </c>
      <c r="P332" s="33">
        <f t="shared" si="272"/>
        <v>0</v>
      </c>
      <c r="Q332" s="33">
        <f t="shared" ref="Q332:Q349" si="273">SUM(R332:T332)</f>
        <v>800</v>
      </c>
      <c r="R332" s="33">
        <f t="shared" ref="R332:T332" si="274">R336</f>
        <v>800</v>
      </c>
      <c r="S332" s="33">
        <f t="shared" si="274"/>
        <v>0</v>
      </c>
      <c r="T332" s="33">
        <f t="shared" si="274"/>
        <v>0</v>
      </c>
      <c r="U332" s="10"/>
    </row>
    <row r="333" spans="1:21" ht="18" x14ac:dyDescent="0.25">
      <c r="B333" s="41"/>
      <c r="C333" s="42"/>
      <c r="D333" s="43" t="s">
        <v>151</v>
      </c>
      <c r="E333" s="36">
        <f t="shared" si="238"/>
        <v>0</v>
      </c>
      <c r="F333" s="36">
        <f t="shared" ref="F333:H333" si="275">SUM(F334:F335)</f>
        <v>0</v>
      </c>
      <c r="G333" s="36">
        <f t="shared" si="275"/>
        <v>0</v>
      </c>
      <c r="H333" s="36">
        <f t="shared" si="275"/>
        <v>0</v>
      </c>
      <c r="I333" s="36">
        <f t="shared" si="239"/>
        <v>0</v>
      </c>
      <c r="J333" s="36">
        <f t="shared" ref="J333:L333" si="276">SUM(J334:J335)</f>
        <v>0</v>
      </c>
      <c r="K333" s="36">
        <f t="shared" si="276"/>
        <v>0</v>
      </c>
      <c r="L333" s="36">
        <f t="shared" si="276"/>
        <v>0</v>
      </c>
      <c r="M333" s="36">
        <f t="shared" si="240"/>
        <v>0</v>
      </c>
      <c r="N333" s="36">
        <f t="shared" ref="N333:P333" si="277">SUM(N334:N335)</f>
        <v>0</v>
      </c>
      <c r="O333" s="36">
        <f t="shared" si="277"/>
        <v>0</v>
      </c>
      <c r="P333" s="36">
        <f t="shared" si="277"/>
        <v>0</v>
      </c>
      <c r="Q333" s="36">
        <f t="shared" si="273"/>
        <v>0</v>
      </c>
      <c r="R333" s="36">
        <f t="shared" ref="R333:T333" si="278">SUM(R334:R335)</f>
        <v>0</v>
      </c>
      <c r="S333" s="36">
        <f t="shared" si="278"/>
        <v>0</v>
      </c>
      <c r="T333" s="36">
        <f t="shared" si="278"/>
        <v>0</v>
      </c>
    </row>
    <row r="334" spans="1:21" ht="18" x14ac:dyDescent="0.25">
      <c r="B334" s="41"/>
      <c r="C334" s="42"/>
      <c r="D334" s="44" t="s">
        <v>335</v>
      </c>
      <c r="E334" s="37">
        <f t="shared" si="238"/>
        <v>0</v>
      </c>
      <c r="F334" s="37">
        <v>0</v>
      </c>
      <c r="G334" s="37">
        <v>0</v>
      </c>
      <c r="H334" s="37">
        <v>0</v>
      </c>
      <c r="I334" s="37">
        <f t="shared" si="239"/>
        <v>0</v>
      </c>
      <c r="J334" s="37">
        <v>0</v>
      </c>
      <c r="K334" s="37">
        <v>0</v>
      </c>
      <c r="L334" s="37">
        <v>0</v>
      </c>
      <c r="M334" s="37">
        <f t="shared" si="240"/>
        <v>0</v>
      </c>
      <c r="N334" s="37">
        <v>0</v>
      </c>
      <c r="O334" s="37">
        <v>0</v>
      </c>
      <c r="P334" s="37">
        <v>0</v>
      </c>
      <c r="Q334" s="37">
        <f t="shared" si="273"/>
        <v>0</v>
      </c>
      <c r="R334" s="37">
        <v>0</v>
      </c>
      <c r="S334" s="37">
        <v>0</v>
      </c>
      <c r="T334" s="37">
        <v>0</v>
      </c>
    </row>
    <row r="335" spans="1:21" ht="18" x14ac:dyDescent="0.25">
      <c r="B335" s="41"/>
      <c r="C335" s="42"/>
      <c r="D335" s="44" t="s">
        <v>155</v>
      </c>
      <c r="E335" s="37">
        <f t="shared" si="238"/>
        <v>0</v>
      </c>
      <c r="F335" s="37">
        <v>0</v>
      </c>
      <c r="G335" s="37">
        <v>0</v>
      </c>
      <c r="H335" s="37">
        <v>0</v>
      </c>
      <c r="I335" s="37">
        <f t="shared" si="239"/>
        <v>0</v>
      </c>
      <c r="J335" s="37">
        <v>0</v>
      </c>
      <c r="K335" s="37">
        <v>0</v>
      </c>
      <c r="L335" s="37">
        <v>0</v>
      </c>
      <c r="M335" s="37">
        <f t="shared" si="240"/>
        <v>0</v>
      </c>
      <c r="N335" s="37">
        <v>0</v>
      </c>
      <c r="O335" s="37">
        <v>0</v>
      </c>
      <c r="P335" s="37">
        <v>0</v>
      </c>
      <c r="Q335" s="37">
        <f t="shared" si="273"/>
        <v>0</v>
      </c>
      <c r="R335" s="37">
        <v>0</v>
      </c>
      <c r="S335" s="37">
        <v>0</v>
      </c>
      <c r="T335" s="37">
        <v>0</v>
      </c>
    </row>
    <row r="336" spans="1:21" ht="105" x14ac:dyDescent="0.25">
      <c r="B336" s="38"/>
      <c r="C336" s="60" t="s">
        <v>326</v>
      </c>
      <c r="D336" s="39" t="s">
        <v>386</v>
      </c>
      <c r="E336" s="45">
        <f t="shared" si="238"/>
        <v>800</v>
      </c>
      <c r="F336" s="45">
        <v>800</v>
      </c>
      <c r="G336" s="45">
        <v>0</v>
      </c>
      <c r="H336" s="45">
        <v>0</v>
      </c>
      <c r="I336" s="45">
        <f t="shared" si="239"/>
        <v>800</v>
      </c>
      <c r="J336" s="45">
        <v>800</v>
      </c>
      <c r="K336" s="45">
        <v>0</v>
      </c>
      <c r="L336" s="45">
        <v>0</v>
      </c>
      <c r="M336" s="45">
        <f t="shared" si="240"/>
        <v>800</v>
      </c>
      <c r="N336" s="45">
        <v>800</v>
      </c>
      <c r="O336" s="45">
        <v>0</v>
      </c>
      <c r="P336" s="45">
        <v>0</v>
      </c>
      <c r="Q336" s="45">
        <f t="shared" si="273"/>
        <v>800</v>
      </c>
      <c r="R336" s="45">
        <v>800</v>
      </c>
      <c r="S336" s="45">
        <v>0</v>
      </c>
      <c r="T336" s="45">
        <v>0</v>
      </c>
    </row>
    <row r="337" spans="1:21" ht="40.5" x14ac:dyDescent="0.25">
      <c r="B337" s="16" t="s">
        <v>554</v>
      </c>
      <c r="C337" s="17"/>
      <c r="D337" s="18" t="s">
        <v>138</v>
      </c>
      <c r="E337" s="19">
        <f t="shared" si="238"/>
        <v>20000</v>
      </c>
      <c r="F337" s="19">
        <f t="shared" ref="F337:P337" si="279">F341</f>
        <v>20000</v>
      </c>
      <c r="G337" s="19">
        <f t="shared" si="279"/>
        <v>0</v>
      </c>
      <c r="H337" s="19">
        <f t="shared" si="279"/>
        <v>0</v>
      </c>
      <c r="I337" s="19">
        <f t="shared" si="239"/>
        <v>20000</v>
      </c>
      <c r="J337" s="19">
        <f t="shared" si="279"/>
        <v>20000</v>
      </c>
      <c r="K337" s="19">
        <f t="shared" si="279"/>
        <v>0</v>
      </c>
      <c r="L337" s="19">
        <f t="shared" si="279"/>
        <v>0</v>
      </c>
      <c r="M337" s="19">
        <f t="shared" si="240"/>
        <v>20000</v>
      </c>
      <c r="N337" s="19">
        <f t="shared" si="279"/>
        <v>20000</v>
      </c>
      <c r="O337" s="19">
        <f t="shared" si="279"/>
        <v>0</v>
      </c>
      <c r="P337" s="19">
        <f t="shared" si="279"/>
        <v>0</v>
      </c>
      <c r="Q337" s="19">
        <f t="shared" si="273"/>
        <v>20000</v>
      </c>
      <c r="R337" s="19">
        <f t="shared" ref="R337:T337" si="280">R341</f>
        <v>20000</v>
      </c>
      <c r="S337" s="19">
        <f t="shared" si="280"/>
        <v>0</v>
      </c>
      <c r="T337" s="19">
        <f t="shared" si="280"/>
        <v>0</v>
      </c>
      <c r="U337" s="10"/>
    </row>
    <row r="338" spans="1:21" ht="18" x14ac:dyDescent="0.25">
      <c r="B338" s="41"/>
      <c r="C338" s="42"/>
      <c r="D338" s="43" t="s">
        <v>151</v>
      </c>
      <c r="E338" s="36">
        <f t="shared" si="238"/>
        <v>3</v>
      </c>
      <c r="F338" s="36">
        <f t="shared" ref="F338:H338" si="281">SUM(F339:F340)</f>
        <v>3</v>
      </c>
      <c r="G338" s="36">
        <f t="shared" si="281"/>
        <v>0</v>
      </c>
      <c r="H338" s="36">
        <f t="shared" si="281"/>
        <v>0</v>
      </c>
      <c r="I338" s="36">
        <f t="shared" si="239"/>
        <v>4</v>
      </c>
      <c r="J338" s="36">
        <f t="shared" ref="J338:L338" si="282">SUM(J339:J340)</f>
        <v>4</v>
      </c>
      <c r="K338" s="36">
        <f t="shared" si="282"/>
        <v>0</v>
      </c>
      <c r="L338" s="36">
        <f t="shared" si="282"/>
        <v>0</v>
      </c>
      <c r="M338" s="36">
        <f t="shared" si="240"/>
        <v>4</v>
      </c>
      <c r="N338" s="36">
        <f t="shared" ref="N338:P338" si="283">SUM(N339:N340)</f>
        <v>4</v>
      </c>
      <c r="O338" s="36">
        <f t="shared" si="283"/>
        <v>0</v>
      </c>
      <c r="P338" s="36">
        <f t="shared" si="283"/>
        <v>0</v>
      </c>
      <c r="Q338" s="36">
        <f t="shared" si="273"/>
        <v>4</v>
      </c>
      <c r="R338" s="36">
        <f t="shared" ref="R338:T338" si="284">SUM(R339:R340)</f>
        <v>4</v>
      </c>
      <c r="S338" s="36">
        <f t="shared" si="284"/>
        <v>0</v>
      </c>
      <c r="T338" s="36">
        <f t="shared" si="284"/>
        <v>0</v>
      </c>
    </row>
    <row r="339" spans="1:21" ht="18" x14ac:dyDescent="0.25">
      <c r="B339" s="41"/>
      <c r="C339" s="42"/>
      <c r="D339" s="44" t="s">
        <v>335</v>
      </c>
      <c r="E339" s="37">
        <f t="shared" si="238"/>
        <v>0</v>
      </c>
      <c r="F339" s="37">
        <v>0</v>
      </c>
      <c r="G339" s="37">
        <v>0</v>
      </c>
      <c r="H339" s="37">
        <v>0</v>
      </c>
      <c r="I339" s="37">
        <f t="shared" si="239"/>
        <v>0</v>
      </c>
      <c r="J339" s="37">
        <v>0</v>
      </c>
      <c r="K339" s="37">
        <v>0</v>
      </c>
      <c r="L339" s="37">
        <v>0</v>
      </c>
      <c r="M339" s="37">
        <f t="shared" si="240"/>
        <v>0</v>
      </c>
      <c r="N339" s="37">
        <v>0</v>
      </c>
      <c r="O339" s="37">
        <v>0</v>
      </c>
      <c r="P339" s="37">
        <v>0</v>
      </c>
      <c r="Q339" s="37">
        <f t="shared" si="273"/>
        <v>0</v>
      </c>
      <c r="R339" s="37">
        <v>0</v>
      </c>
      <c r="S339" s="37">
        <v>0</v>
      </c>
      <c r="T339" s="37">
        <v>0</v>
      </c>
    </row>
    <row r="340" spans="1:21" ht="18" x14ac:dyDescent="0.25">
      <c r="B340" s="41"/>
      <c r="C340" s="42"/>
      <c r="D340" s="44" t="s">
        <v>155</v>
      </c>
      <c r="E340" s="36">
        <f t="shared" si="238"/>
        <v>3</v>
      </c>
      <c r="F340" s="37">
        <v>3</v>
      </c>
      <c r="G340" s="37">
        <v>0</v>
      </c>
      <c r="H340" s="37">
        <v>0</v>
      </c>
      <c r="I340" s="36">
        <f t="shared" si="239"/>
        <v>4</v>
      </c>
      <c r="J340" s="37">
        <v>4</v>
      </c>
      <c r="K340" s="37">
        <v>0</v>
      </c>
      <c r="L340" s="37">
        <v>0</v>
      </c>
      <c r="M340" s="36">
        <f t="shared" si="240"/>
        <v>4</v>
      </c>
      <c r="N340" s="37">
        <v>4</v>
      </c>
      <c r="O340" s="37">
        <v>0</v>
      </c>
      <c r="P340" s="37">
        <v>0</v>
      </c>
      <c r="Q340" s="36">
        <f t="shared" si="273"/>
        <v>4</v>
      </c>
      <c r="R340" s="37">
        <v>4</v>
      </c>
      <c r="S340" s="37">
        <v>0</v>
      </c>
      <c r="T340" s="37">
        <v>0</v>
      </c>
    </row>
    <row r="341" spans="1:21" ht="30" x14ac:dyDescent="0.25">
      <c r="B341" s="38"/>
      <c r="C341" s="60" t="s">
        <v>38</v>
      </c>
      <c r="D341" s="39" t="s">
        <v>146</v>
      </c>
      <c r="E341" s="40">
        <f t="shared" si="238"/>
        <v>20000</v>
      </c>
      <c r="F341" s="40">
        <v>20000</v>
      </c>
      <c r="G341" s="40">
        <f t="shared" ref="G341:H341" si="285">G342</f>
        <v>0</v>
      </c>
      <c r="H341" s="40">
        <f t="shared" si="285"/>
        <v>0</v>
      </c>
      <c r="I341" s="40">
        <f t="shared" si="239"/>
        <v>20000</v>
      </c>
      <c r="J341" s="40">
        <v>20000</v>
      </c>
      <c r="K341" s="40">
        <f t="shared" ref="K341:L341" si="286">K342</f>
        <v>0</v>
      </c>
      <c r="L341" s="40">
        <f t="shared" si="286"/>
        <v>0</v>
      </c>
      <c r="M341" s="40">
        <f t="shared" si="240"/>
        <v>20000</v>
      </c>
      <c r="N341" s="40">
        <v>20000</v>
      </c>
      <c r="O341" s="40">
        <f t="shared" ref="O341:P341" si="287">O342</f>
        <v>0</v>
      </c>
      <c r="P341" s="40">
        <f t="shared" si="287"/>
        <v>0</v>
      </c>
      <c r="Q341" s="40">
        <f t="shared" si="273"/>
        <v>20000</v>
      </c>
      <c r="R341" s="40">
        <v>20000</v>
      </c>
      <c r="S341" s="40">
        <v>0</v>
      </c>
      <c r="T341" s="40">
        <f t="shared" ref="T341" si="288">T342</f>
        <v>0</v>
      </c>
    </row>
    <row r="342" spans="1:21" ht="64.5" customHeight="1" x14ac:dyDescent="0.25">
      <c r="B342" s="16" t="s">
        <v>555</v>
      </c>
      <c r="C342" s="17"/>
      <c r="D342" s="18" t="s">
        <v>140</v>
      </c>
      <c r="E342" s="19">
        <f>SUM(F342:H342)</f>
        <v>4290</v>
      </c>
      <c r="F342" s="19">
        <f>SUM(F346:F348)</f>
        <v>4290</v>
      </c>
      <c r="G342" s="19">
        <f>SUM(G346:G348)</f>
        <v>0</v>
      </c>
      <c r="H342" s="19">
        <f>SUM(H346:H348)</f>
        <v>0</v>
      </c>
      <c r="I342" s="19">
        <f t="shared" si="239"/>
        <v>4300</v>
      </c>
      <c r="J342" s="19">
        <f>SUM(J346:J348)</f>
        <v>4300</v>
      </c>
      <c r="K342" s="19">
        <f>SUM(K346:K348)</f>
        <v>0</v>
      </c>
      <c r="L342" s="19">
        <f>SUM(L346:L348)</f>
        <v>0</v>
      </c>
      <c r="M342" s="19">
        <f t="shared" si="240"/>
        <v>4300</v>
      </c>
      <c r="N342" s="19">
        <f>SUM(N346:N348)</f>
        <v>4300</v>
      </c>
      <c r="O342" s="19">
        <f>SUM(O346:O348)</f>
        <v>0</v>
      </c>
      <c r="P342" s="19">
        <f>SUM(P346:P348)</f>
        <v>0</v>
      </c>
      <c r="Q342" s="19">
        <f t="shared" si="273"/>
        <v>4300</v>
      </c>
      <c r="R342" s="19">
        <f>SUM(R346:R348)</f>
        <v>4300</v>
      </c>
      <c r="S342" s="19">
        <f>SUM(S346:S348)</f>
        <v>0</v>
      </c>
      <c r="T342" s="19">
        <f>SUM(T346:T348)</f>
        <v>0</v>
      </c>
    </row>
    <row r="343" spans="1:21" ht="18" x14ac:dyDescent="0.25">
      <c r="B343" s="41"/>
      <c r="C343" s="42"/>
      <c r="D343" s="43" t="s">
        <v>151</v>
      </c>
      <c r="E343" s="36">
        <f t="shared" si="238"/>
        <v>76</v>
      </c>
      <c r="F343" s="36">
        <f t="shared" ref="F343:H343" si="289">SUM(F344:F345)</f>
        <v>76</v>
      </c>
      <c r="G343" s="36">
        <f t="shared" si="289"/>
        <v>0</v>
      </c>
      <c r="H343" s="36">
        <f t="shared" si="289"/>
        <v>0</v>
      </c>
      <c r="I343" s="36">
        <f t="shared" si="239"/>
        <v>131</v>
      </c>
      <c r="J343" s="36">
        <f t="shared" ref="J343:L343" si="290">SUM(J344:J345)</f>
        <v>131</v>
      </c>
      <c r="K343" s="36">
        <f t="shared" si="290"/>
        <v>0</v>
      </c>
      <c r="L343" s="36">
        <f t="shared" si="290"/>
        <v>0</v>
      </c>
      <c r="M343" s="36">
        <f t="shared" si="240"/>
        <v>131</v>
      </c>
      <c r="N343" s="36">
        <f t="shared" ref="N343:P343" si="291">SUM(N344:N345)</f>
        <v>131</v>
      </c>
      <c r="O343" s="36">
        <f t="shared" si="291"/>
        <v>0</v>
      </c>
      <c r="P343" s="36">
        <f t="shared" si="291"/>
        <v>0</v>
      </c>
      <c r="Q343" s="36">
        <f t="shared" si="273"/>
        <v>131</v>
      </c>
      <c r="R343" s="36">
        <f t="shared" ref="R343:T343" si="292">SUM(R344:R345)</f>
        <v>131</v>
      </c>
      <c r="S343" s="36">
        <f t="shared" si="292"/>
        <v>0</v>
      </c>
      <c r="T343" s="36">
        <f t="shared" si="292"/>
        <v>0</v>
      </c>
    </row>
    <row r="344" spans="1:21" ht="18" x14ac:dyDescent="0.25">
      <c r="B344" s="41"/>
      <c r="C344" s="42"/>
      <c r="D344" s="44" t="s">
        <v>335</v>
      </c>
      <c r="E344" s="37">
        <f t="shared" si="238"/>
        <v>0</v>
      </c>
      <c r="F344" s="37">
        <v>0</v>
      </c>
      <c r="G344" s="37">
        <v>0</v>
      </c>
      <c r="H344" s="37">
        <v>0</v>
      </c>
      <c r="I344" s="37">
        <f t="shared" si="239"/>
        <v>0</v>
      </c>
      <c r="J344" s="37">
        <v>0</v>
      </c>
      <c r="K344" s="37">
        <v>0</v>
      </c>
      <c r="L344" s="37">
        <v>0</v>
      </c>
      <c r="M344" s="37">
        <f t="shared" si="240"/>
        <v>0</v>
      </c>
      <c r="N344" s="37">
        <v>0</v>
      </c>
      <c r="O344" s="37">
        <v>0</v>
      </c>
      <c r="P344" s="37">
        <v>0</v>
      </c>
      <c r="Q344" s="37">
        <f t="shared" si="273"/>
        <v>0</v>
      </c>
      <c r="R344" s="37">
        <v>0</v>
      </c>
      <c r="S344" s="37">
        <v>0</v>
      </c>
      <c r="T344" s="37">
        <v>0</v>
      </c>
    </row>
    <row r="345" spans="1:21" ht="18" x14ac:dyDescent="0.25">
      <c r="B345" s="41"/>
      <c r="C345" s="42"/>
      <c r="D345" s="44" t="s">
        <v>155</v>
      </c>
      <c r="E345" s="36">
        <f t="shared" si="238"/>
        <v>76</v>
      </c>
      <c r="F345" s="90">
        <f>36+40</f>
        <v>76</v>
      </c>
      <c r="G345" s="37">
        <v>0</v>
      </c>
      <c r="H345" s="37">
        <v>0</v>
      </c>
      <c r="I345" s="36">
        <f t="shared" si="239"/>
        <v>131</v>
      </c>
      <c r="J345" s="37">
        <f>36+80+15</f>
        <v>131</v>
      </c>
      <c r="K345" s="37">
        <v>0</v>
      </c>
      <c r="L345" s="37">
        <v>0</v>
      </c>
      <c r="M345" s="36">
        <f t="shared" si="240"/>
        <v>131</v>
      </c>
      <c r="N345" s="37">
        <f>36+80+15</f>
        <v>131</v>
      </c>
      <c r="O345" s="37">
        <v>0</v>
      </c>
      <c r="P345" s="37">
        <v>0</v>
      </c>
      <c r="Q345" s="36">
        <f t="shared" si="273"/>
        <v>131</v>
      </c>
      <c r="R345" s="37">
        <f>36+80+15</f>
        <v>131</v>
      </c>
      <c r="S345" s="37">
        <v>0</v>
      </c>
      <c r="T345" s="37">
        <v>0</v>
      </c>
    </row>
    <row r="346" spans="1:21" s="10" customFormat="1" ht="30" x14ac:dyDescent="0.25">
      <c r="A346" s="9"/>
      <c r="B346" s="38"/>
      <c r="C346" s="60" t="s">
        <v>26</v>
      </c>
      <c r="D346" s="39" t="s">
        <v>141</v>
      </c>
      <c r="E346" s="40">
        <f t="shared" si="238"/>
        <v>700</v>
      </c>
      <c r="F346" s="92">
        <v>700</v>
      </c>
      <c r="G346" s="92">
        <v>0</v>
      </c>
      <c r="H346" s="92">
        <v>0</v>
      </c>
      <c r="I346" s="40">
        <f t="shared" si="239"/>
        <v>700</v>
      </c>
      <c r="J346" s="92">
        <v>700</v>
      </c>
      <c r="K346" s="92">
        <v>0</v>
      </c>
      <c r="L346" s="92">
        <v>0</v>
      </c>
      <c r="M346" s="40">
        <f t="shared" si="240"/>
        <v>700</v>
      </c>
      <c r="N346" s="92">
        <v>700</v>
      </c>
      <c r="O346" s="92">
        <v>0</v>
      </c>
      <c r="P346" s="92">
        <v>0</v>
      </c>
      <c r="Q346" s="40">
        <f t="shared" si="273"/>
        <v>700</v>
      </c>
      <c r="R346" s="92">
        <v>700</v>
      </c>
      <c r="S346" s="92">
        <v>0</v>
      </c>
      <c r="T346" s="92">
        <v>0</v>
      </c>
      <c r="U346" s="81"/>
    </row>
    <row r="347" spans="1:21" s="10" customFormat="1" x14ac:dyDescent="0.25">
      <c r="A347" s="9"/>
      <c r="B347" s="38"/>
      <c r="C347" s="60" t="s">
        <v>144</v>
      </c>
      <c r="D347" s="39" t="s">
        <v>142</v>
      </c>
      <c r="E347" s="40">
        <f t="shared" si="238"/>
        <v>1500</v>
      </c>
      <c r="F347" s="92">
        <v>1500</v>
      </c>
      <c r="G347" s="92">
        <v>0</v>
      </c>
      <c r="H347" s="92">
        <v>0</v>
      </c>
      <c r="I347" s="40">
        <f t="shared" si="239"/>
        <v>1510</v>
      </c>
      <c r="J347" s="92">
        <v>1510</v>
      </c>
      <c r="K347" s="92">
        <v>0</v>
      </c>
      <c r="L347" s="92">
        <v>0</v>
      </c>
      <c r="M347" s="40">
        <f t="shared" si="240"/>
        <v>1510</v>
      </c>
      <c r="N347" s="92">
        <v>1510</v>
      </c>
      <c r="O347" s="92">
        <v>0</v>
      </c>
      <c r="P347" s="92">
        <v>0</v>
      </c>
      <c r="Q347" s="40">
        <f t="shared" si="273"/>
        <v>1510</v>
      </c>
      <c r="R347" s="92">
        <v>1510</v>
      </c>
      <c r="S347" s="92">
        <v>0</v>
      </c>
      <c r="T347" s="92">
        <v>0</v>
      </c>
    </row>
    <row r="348" spans="1:21" s="11" customFormat="1" ht="30" x14ac:dyDescent="0.25">
      <c r="A348" s="12"/>
      <c r="B348" s="38"/>
      <c r="C348" s="60" t="s">
        <v>145</v>
      </c>
      <c r="D348" s="39" t="s">
        <v>143</v>
      </c>
      <c r="E348" s="40">
        <f t="shared" si="238"/>
        <v>2090</v>
      </c>
      <c r="F348" s="92">
        <v>2090</v>
      </c>
      <c r="G348" s="92">
        <v>0</v>
      </c>
      <c r="H348" s="92">
        <v>0</v>
      </c>
      <c r="I348" s="40">
        <f t="shared" si="239"/>
        <v>2090</v>
      </c>
      <c r="J348" s="92">
        <v>2090</v>
      </c>
      <c r="K348" s="92">
        <v>0</v>
      </c>
      <c r="L348" s="92">
        <v>0</v>
      </c>
      <c r="M348" s="40">
        <f t="shared" si="240"/>
        <v>2090</v>
      </c>
      <c r="N348" s="92">
        <v>2090</v>
      </c>
      <c r="O348" s="92">
        <v>0</v>
      </c>
      <c r="P348" s="92">
        <v>0</v>
      </c>
      <c r="Q348" s="40">
        <f t="shared" si="273"/>
        <v>2090</v>
      </c>
      <c r="R348" s="92">
        <v>2090</v>
      </c>
      <c r="S348" s="92">
        <v>0</v>
      </c>
      <c r="T348" s="92">
        <v>0</v>
      </c>
      <c r="U348" s="81"/>
    </row>
    <row r="349" spans="1:21" s="11" customFormat="1" ht="41.25" customHeight="1" x14ac:dyDescent="0.25">
      <c r="A349" s="12"/>
      <c r="B349" s="38"/>
      <c r="C349" s="60"/>
      <c r="D349" s="96" t="s">
        <v>573</v>
      </c>
      <c r="E349" s="94">
        <f t="shared" si="238"/>
        <v>300</v>
      </c>
      <c r="F349" s="93">
        <v>300</v>
      </c>
      <c r="G349" s="93">
        <v>0</v>
      </c>
      <c r="H349" s="93">
        <v>0</v>
      </c>
      <c r="I349" s="94">
        <f t="shared" si="239"/>
        <v>300</v>
      </c>
      <c r="J349" s="93">
        <v>300</v>
      </c>
      <c r="K349" s="93">
        <v>0</v>
      </c>
      <c r="L349" s="93">
        <v>0</v>
      </c>
      <c r="M349" s="94">
        <f t="shared" si="240"/>
        <v>0</v>
      </c>
      <c r="N349" s="93">
        <v>0</v>
      </c>
      <c r="O349" s="93">
        <v>0</v>
      </c>
      <c r="P349" s="93">
        <v>0</v>
      </c>
      <c r="Q349" s="94">
        <f t="shared" si="273"/>
        <v>0</v>
      </c>
      <c r="R349" s="93">
        <v>0</v>
      </c>
      <c r="S349" s="93">
        <v>0</v>
      </c>
      <c r="T349" s="93">
        <v>0</v>
      </c>
      <c r="U349" s="81"/>
    </row>
    <row r="350" spans="1:21" ht="57" customHeight="1" x14ac:dyDescent="0.25">
      <c r="B350" s="16" t="s">
        <v>556</v>
      </c>
      <c r="C350" s="17"/>
      <c r="D350" s="18" t="s">
        <v>447</v>
      </c>
      <c r="E350" s="19">
        <f>E354+E358+E364</f>
        <v>57850</v>
      </c>
      <c r="F350" s="19">
        <f t="shared" ref="F350:T350" si="293">F354+F358+F364</f>
        <v>57850</v>
      </c>
      <c r="G350" s="19">
        <f t="shared" si="293"/>
        <v>0</v>
      </c>
      <c r="H350" s="19">
        <f t="shared" si="293"/>
        <v>0</v>
      </c>
      <c r="I350" s="19">
        <f t="shared" si="293"/>
        <v>65050</v>
      </c>
      <c r="J350" s="19">
        <f t="shared" si="293"/>
        <v>65050</v>
      </c>
      <c r="K350" s="19">
        <f t="shared" si="293"/>
        <v>0</v>
      </c>
      <c r="L350" s="19">
        <f t="shared" si="293"/>
        <v>0</v>
      </c>
      <c r="M350" s="19">
        <f t="shared" si="293"/>
        <v>65050</v>
      </c>
      <c r="N350" s="19">
        <f t="shared" si="293"/>
        <v>65050</v>
      </c>
      <c r="O350" s="19">
        <f t="shared" si="293"/>
        <v>0</v>
      </c>
      <c r="P350" s="19">
        <f t="shared" si="293"/>
        <v>0</v>
      </c>
      <c r="Q350" s="19">
        <f t="shared" si="293"/>
        <v>65050</v>
      </c>
      <c r="R350" s="19">
        <f t="shared" si="293"/>
        <v>65050</v>
      </c>
      <c r="S350" s="19">
        <f t="shared" si="293"/>
        <v>0</v>
      </c>
      <c r="T350" s="19">
        <f t="shared" si="293"/>
        <v>0</v>
      </c>
      <c r="U350" s="82"/>
    </row>
    <row r="351" spans="1:21" ht="18" x14ac:dyDescent="0.25">
      <c r="B351" s="41"/>
      <c r="C351" s="42"/>
      <c r="D351" s="43" t="s">
        <v>151</v>
      </c>
      <c r="E351" s="36">
        <f t="shared" ref="E351:T351" si="294">E355+E359+E365</f>
        <v>0</v>
      </c>
      <c r="F351" s="36">
        <f t="shared" si="294"/>
        <v>0</v>
      </c>
      <c r="G351" s="36">
        <f t="shared" si="294"/>
        <v>0</v>
      </c>
      <c r="H351" s="36">
        <f t="shared" si="294"/>
        <v>0</v>
      </c>
      <c r="I351" s="36">
        <f t="shared" si="294"/>
        <v>0</v>
      </c>
      <c r="J351" s="36">
        <f t="shared" si="294"/>
        <v>0</v>
      </c>
      <c r="K351" s="36">
        <f t="shared" si="294"/>
        <v>0</v>
      </c>
      <c r="L351" s="36">
        <f t="shared" si="294"/>
        <v>0</v>
      </c>
      <c r="M351" s="36">
        <f t="shared" si="294"/>
        <v>0</v>
      </c>
      <c r="N351" s="36">
        <f t="shared" si="294"/>
        <v>0</v>
      </c>
      <c r="O351" s="36">
        <f t="shared" si="294"/>
        <v>0</v>
      </c>
      <c r="P351" s="36">
        <f t="shared" si="294"/>
        <v>0</v>
      </c>
      <c r="Q351" s="36">
        <f t="shared" si="294"/>
        <v>0</v>
      </c>
      <c r="R351" s="36">
        <f t="shared" si="294"/>
        <v>0</v>
      </c>
      <c r="S351" s="36">
        <f t="shared" si="294"/>
        <v>0</v>
      </c>
      <c r="T351" s="36">
        <f t="shared" si="294"/>
        <v>0</v>
      </c>
    </row>
    <row r="352" spans="1:21" ht="18" x14ac:dyDescent="0.25">
      <c r="B352" s="41"/>
      <c r="C352" s="42"/>
      <c r="D352" s="44" t="s">
        <v>335</v>
      </c>
      <c r="E352" s="37">
        <f t="shared" ref="E352:T352" si="295">E356+E360+E366</f>
        <v>0</v>
      </c>
      <c r="F352" s="37">
        <f t="shared" si="295"/>
        <v>0</v>
      </c>
      <c r="G352" s="37">
        <f t="shared" si="295"/>
        <v>0</v>
      </c>
      <c r="H352" s="37">
        <f t="shared" si="295"/>
        <v>0</v>
      </c>
      <c r="I352" s="37">
        <f t="shared" si="295"/>
        <v>0</v>
      </c>
      <c r="J352" s="37">
        <f t="shared" si="295"/>
        <v>0</v>
      </c>
      <c r="K352" s="37">
        <f t="shared" si="295"/>
        <v>0</v>
      </c>
      <c r="L352" s="37">
        <f t="shared" si="295"/>
        <v>0</v>
      </c>
      <c r="M352" s="37">
        <f t="shared" si="295"/>
        <v>0</v>
      </c>
      <c r="N352" s="37">
        <f t="shared" si="295"/>
        <v>0</v>
      </c>
      <c r="O352" s="37">
        <f t="shared" si="295"/>
        <v>0</v>
      </c>
      <c r="P352" s="37">
        <f t="shared" si="295"/>
        <v>0</v>
      </c>
      <c r="Q352" s="37">
        <f t="shared" si="295"/>
        <v>0</v>
      </c>
      <c r="R352" s="37">
        <f t="shared" si="295"/>
        <v>0</v>
      </c>
      <c r="S352" s="37">
        <f t="shared" si="295"/>
        <v>0</v>
      </c>
      <c r="T352" s="37">
        <f t="shared" si="295"/>
        <v>0</v>
      </c>
    </row>
    <row r="353" spans="1:21" ht="18" x14ac:dyDescent="0.25">
      <c r="B353" s="41"/>
      <c r="C353" s="42"/>
      <c r="D353" s="44" t="s">
        <v>155</v>
      </c>
      <c r="E353" s="36">
        <f t="shared" ref="E353:T353" si="296">E357+E361+E367</f>
        <v>0</v>
      </c>
      <c r="F353" s="36">
        <f t="shared" si="296"/>
        <v>0</v>
      </c>
      <c r="G353" s="36">
        <f t="shared" si="296"/>
        <v>0</v>
      </c>
      <c r="H353" s="36">
        <f t="shared" si="296"/>
        <v>0</v>
      </c>
      <c r="I353" s="36">
        <f t="shared" si="296"/>
        <v>0</v>
      </c>
      <c r="J353" s="36">
        <f t="shared" si="296"/>
        <v>0</v>
      </c>
      <c r="K353" s="36">
        <f t="shared" si="296"/>
        <v>0</v>
      </c>
      <c r="L353" s="36">
        <f t="shared" si="296"/>
        <v>0</v>
      </c>
      <c r="M353" s="36">
        <f t="shared" si="296"/>
        <v>0</v>
      </c>
      <c r="N353" s="36">
        <f t="shared" si="296"/>
        <v>0</v>
      </c>
      <c r="O353" s="36">
        <f t="shared" si="296"/>
        <v>0</v>
      </c>
      <c r="P353" s="36">
        <f t="shared" si="296"/>
        <v>0</v>
      </c>
      <c r="Q353" s="36">
        <f t="shared" si="296"/>
        <v>0</v>
      </c>
      <c r="R353" s="36">
        <f t="shared" si="296"/>
        <v>0</v>
      </c>
      <c r="S353" s="36">
        <f t="shared" si="296"/>
        <v>0</v>
      </c>
      <c r="T353" s="36">
        <f t="shared" si="296"/>
        <v>0</v>
      </c>
    </row>
    <row r="354" spans="1:21" ht="55.5" customHeight="1" x14ac:dyDescent="0.25">
      <c r="A354" s="7"/>
      <c r="B354" s="30" t="s">
        <v>557</v>
      </c>
      <c r="C354" s="31"/>
      <c r="D354" s="53" t="s">
        <v>417</v>
      </c>
      <c r="E354" s="79">
        <f>F354+G354+H354</f>
        <v>650</v>
      </c>
      <c r="F354" s="79">
        <v>650</v>
      </c>
      <c r="G354" s="79">
        <v>0</v>
      </c>
      <c r="H354" s="79">
        <v>0</v>
      </c>
      <c r="I354" s="79">
        <f t="shared" ref="I354:I363" si="297">SUM(J354:L354)</f>
        <v>650</v>
      </c>
      <c r="J354" s="79">
        <v>650</v>
      </c>
      <c r="K354" s="79">
        <v>0</v>
      </c>
      <c r="L354" s="79">
        <v>0</v>
      </c>
      <c r="M354" s="79">
        <f t="shared" ref="M354:M363" si="298">SUM(N354:P354)</f>
        <v>650</v>
      </c>
      <c r="N354" s="79">
        <v>650</v>
      </c>
      <c r="O354" s="79">
        <v>0</v>
      </c>
      <c r="P354" s="79">
        <v>0</v>
      </c>
      <c r="Q354" s="79">
        <f t="shared" ref="Q354:Q363" si="299">SUM(R354:T354)</f>
        <v>650</v>
      </c>
      <c r="R354" s="79">
        <v>650</v>
      </c>
      <c r="S354" s="79">
        <v>0</v>
      </c>
      <c r="T354" s="79">
        <v>0</v>
      </c>
      <c r="U354" s="81"/>
    </row>
    <row r="355" spans="1:21" ht="18" x14ac:dyDescent="0.25">
      <c r="B355" s="46"/>
      <c r="C355" s="47"/>
      <c r="D355" s="48" t="s">
        <v>151</v>
      </c>
      <c r="E355" s="49">
        <f t="shared" ref="E355:E363" si="300">SUM(F355:H355)</f>
        <v>0</v>
      </c>
      <c r="F355" s="49">
        <f t="shared" ref="F355:H355" si="301">SUM(F356:F357)</f>
        <v>0</v>
      </c>
      <c r="G355" s="49">
        <f t="shared" si="301"/>
        <v>0</v>
      </c>
      <c r="H355" s="49">
        <f t="shared" si="301"/>
        <v>0</v>
      </c>
      <c r="I355" s="49">
        <f t="shared" si="297"/>
        <v>0</v>
      </c>
      <c r="J355" s="49">
        <f t="shared" ref="J355:L355" si="302">SUM(J356:J357)</f>
        <v>0</v>
      </c>
      <c r="K355" s="49">
        <f t="shared" si="302"/>
        <v>0</v>
      </c>
      <c r="L355" s="49">
        <f t="shared" si="302"/>
        <v>0</v>
      </c>
      <c r="M355" s="49">
        <f t="shared" si="298"/>
        <v>0</v>
      </c>
      <c r="N355" s="49">
        <f t="shared" ref="N355:P355" si="303">SUM(N356:N357)</f>
        <v>0</v>
      </c>
      <c r="O355" s="49">
        <f t="shared" si="303"/>
        <v>0</v>
      </c>
      <c r="P355" s="49">
        <f t="shared" si="303"/>
        <v>0</v>
      </c>
      <c r="Q355" s="49">
        <f t="shared" si="299"/>
        <v>0</v>
      </c>
      <c r="R355" s="49">
        <f t="shared" ref="R355:T355" si="304">SUM(R356:R357)</f>
        <v>0</v>
      </c>
      <c r="S355" s="49">
        <f t="shared" si="304"/>
        <v>0</v>
      </c>
      <c r="T355" s="49">
        <f t="shared" si="304"/>
        <v>0</v>
      </c>
    </row>
    <row r="356" spans="1:21" ht="18" x14ac:dyDescent="0.25">
      <c r="B356" s="46"/>
      <c r="C356" s="47"/>
      <c r="D356" s="50" t="s">
        <v>335</v>
      </c>
      <c r="E356" s="51">
        <f t="shared" si="300"/>
        <v>0</v>
      </c>
      <c r="F356" s="51">
        <v>0</v>
      </c>
      <c r="G356" s="51">
        <v>0</v>
      </c>
      <c r="H356" s="51">
        <v>0</v>
      </c>
      <c r="I356" s="51">
        <f t="shared" si="297"/>
        <v>0</v>
      </c>
      <c r="J356" s="51">
        <v>0</v>
      </c>
      <c r="K356" s="51">
        <v>0</v>
      </c>
      <c r="L356" s="51">
        <v>0</v>
      </c>
      <c r="M356" s="51">
        <f t="shared" si="298"/>
        <v>0</v>
      </c>
      <c r="N356" s="51">
        <v>0</v>
      </c>
      <c r="O356" s="51">
        <v>0</v>
      </c>
      <c r="P356" s="51">
        <v>0</v>
      </c>
      <c r="Q356" s="51">
        <f t="shared" si="299"/>
        <v>0</v>
      </c>
      <c r="R356" s="51">
        <v>0</v>
      </c>
      <c r="S356" s="51">
        <v>0</v>
      </c>
      <c r="T356" s="51">
        <v>0</v>
      </c>
    </row>
    <row r="357" spans="1:21" ht="18" x14ac:dyDescent="0.25">
      <c r="B357" s="46"/>
      <c r="C357" s="47"/>
      <c r="D357" s="50" t="s">
        <v>155</v>
      </c>
      <c r="E357" s="49">
        <f t="shared" si="300"/>
        <v>0</v>
      </c>
      <c r="F357" s="51">
        <v>0</v>
      </c>
      <c r="G357" s="51">
        <v>0</v>
      </c>
      <c r="H357" s="51">
        <v>0</v>
      </c>
      <c r="I357" s="49">
        <f t="shared" si="297"/>
        <v>0</v>
      </c>
      <c r="J357" s="51">
        <v>0</v>
      </c>
      <c r="K357" s="51">
        <v>0</v>
      </c>
      <c r="L357" s="51">
        <v>0</v>
      </c>
      <c r="M357" s="49">
        <f t="shared" si="298"/>
        <v>0</v>
      </c>
      <c r="N357" s="51">
        <v>0</v>
      </c>
      <c r="O357" s="51">
        <v>0</v>
      </c>
      <c r="P357" s="51">
        <v>0</v>
      </c>
      <c r="Q357" s="49">
        <f t="shared" si="299"/>
        <v>0</v>
      </c>
      <c r="R357" s="51">
        <v>0</v>
      </c>
      <c r="S357" s="51">
        <v>0</v>
      </c>
      <c r="T357" s="51">
        <v>0</v>
      </c>
    </row>
    <row r="358" spans="1:21" ht="18" x14ac:dyDescent="0.25">
      <c r="A358" s="7"/>
      <c r="B358" s="30" t="s">
        <v>558</v>
      </c>
      <c r="C358" s="31"/>
      <c r="D358" s="53" t="s">
        <v>435</v>
      </c>
      <c r="E358" s="79">
        <f t="shared" si="300"/>
        <v>4500</v>
      </c>
      <c r="F358" s="79">
        <f>F362</f>
        <v>4500</v>
      </c>
      <c r="G358" s="79">
        <f t="shared" ref="G358:H358" si="305">G362</f>
        <v>0</v>
      </c>
      <c r="H358" s="79">
        <f t="shared" si="305"/>
        <v>0</v>
      </c>
      <c r="I358" s="79">
        <f t="shared" si="297"/>
        <v>5400</v>
      </c>
      <c r="J358" s="79">
        <f>J362</f>
        <v>5400</v>
      </c>
      <c r="K358" s="79">
        <f t="shared" ref="K358:L358" si="306">K362</f>
        <v>0</v>
      </c>
      <c r="L358" s="79">
        <f t="shared" si="306"/>
        <v>0</v>
      </c>
      <c r="M358" s="79">
        <f t="shared" si="298"/>
        <v>5400</v>
      </c>
      <c r="N358" s="79">
        <f>N362</f>
        <v>5400</v>
      </c>
      <c r="O358" s="79">
        <f t="shared" ref="O358:P358" si="307">O362</f>
        <v>0</v>
      </c>
      <c r="P358" s="79">
        <f t="shared" si="307"/>
        <v>0</v>
      </c>
      <c r="Q358" s="79">
        <f t="shared" si="299"/>
        <v>5400</v>
      </c>
      <c r="R358" s="79">
        <f>R362</f>
        <v>5400</v>
      </c>
      <c r="S358" s="79">
        <f t="shared" ref="S358:T358" si="308">S362</f>
        <v>0</v>
      </c>
      <c r="T358" s="79">
        <f t="shared" si="308"/>
        <v>0</v>
      </c>
      <c r="U358" s="81"/>
    </row>
    <row r="359" spans="1:21" ht="18" x14ac:dyDescent="0.25">
      <c r="B359" s="46"/>
      <c r="C359" s="47"/>
      <c r="D359" s="48" t="s">
        <v>151</v>
      </c>
      <c r="E359" s="49">
        <f t="shared" si="300"/>
        <v>0</v>
      </c>
      <c r="F359" s="49">
        <f t="shared" ref="F359:H359" si="309">SUM(F360:F361)</f>
        <v>0</v>
      </c>
      <c r="G359" s="49">
        <f t="shared" si="309"/>
        <v>0</v>
      </c>
      <c r="H359" s="49">
        <f t="shared" si="309"/>
        <v>0</v>
      </c>
      <c r="I359" s="49">
        <f t="shared" si="297"/>
        <v>0</v>
      </c>
      <c r="J359" s="49">
        <f t="shared" ref="J359:L359" si="310">SUM(J360:J361)</f>
        <v>0</v>
      </c>
      <c r="K359" s="49">
        <f t="shared" si="310"/>
        <v>0</v>
      </c>
      <c r="L359" s="49">
        <f t="shared" si="310"/>
        <v>0</v>
      </c>
      <c r="M359" s="49">
        <f t="shared" si="298"/>
        <v>0</v>
      </c>
      <c r="N359" s="49">
        <f t="shared" ref="N359:P359" si="311">SUM(N360:N361)</f>
        <v>0</v>
      </c>
      <c r="O359" s="49">
        <f t="shared" si="311"/>
        <v>0</v>
      </c>
      <c r="P359" s="49">
        <f t="shared" si="311"/>
        <v>0</v>
      </c>
      <c r="Q359" s="49">
        <f t="shared" si="299"/>
        <v>0</v>
      </c>
      <c r="R359" s="49">
        <f t="shared" ref="R359:T359" si="312">SUM(R360:R361)</f>
        <v>0</v>
      </c>
      <c r="S359" s="49">
        <f t="shared" si="312"/>
        <v>0</v>
      </c>
      <c r="T359" s="49">
        <f t="shared" si="312"/>
        <v>0</v>
      </c>
      <c r="U359" s="80"/>
    </row>
    <row r="360" spans="1:21" ht="18" x14ac:dyDescent="0.25">
      <c r="B360" s="46"/>
      <c r="C360" s="47"/>
      <c r="D360" s="50" t="s">
        <v>152</v>
      </c>
      <c r="E360" s="51">
        <f t="shared" si="300"/>
        <v>0</v>
      </c>
      <c r="F360" s="51">
        <v>0</v>
      </c>
      <c r="G360" s="51">
        <v>0</v>
      </c>
      <c r="H360" s="51">
        <v>0</v>
      </c>
      <c r="I360" s="51">
        <f t="shared" si="297"/>
        <v>0</v>
      </c>
      <c r="J360" s="51">
        <v>0</v>
      </c>
      <c r="K360" s="51">
        <v>0</v>
      </c>
      <c r="L360" s="51">
        <v>0</v>
      </c>
      <c r="M360" s="51">
        <f t="shared" si="298"/>
        <v>0</v>
      </c>
      <c r="N360" s="51">
        <v>0</v>
      </c>
      <c r="O360" s="51">
        <v>0</v>
      </c>
      <c r="P360" s="51">
        <v>0</v>
      </c>
      <c r="Q360" s="51">
        <f t="shared" si="299"/>
        <v>0</v>
      </c>
      <c r="R360" s="51">
        <v>0</v>
      </c>
      <c r="S360" s="51">
        <v>0</v>
      </c>
      <c r="T360" s="51">
        <v>0</v>
      </c>
    </row>
    <row r="361" spans="1:21" ht="18" x14ac:dyDescent="0.25">
      <c r="B361" s="46"/>
      <c r="C361" s="47"/>
      <c r="D361" s="50" t="s">
        <v>153</v>
      </c>
      <c r="E361" s="49">
        <f t="shared" si="300"/>
        <v>0</v>
      </c>
      <c r="F361" s="51">
        <v>0</v>
      </c>
      <c r="G361" s="51">
        <v>0</v>
      </c>
      <c r="H361" s="51">
        <v>0</v>
      </c>
      <c r="I361" s="49">
        <f t="shared" si="297"/>
        <v>0</v>
      </c>
      <c r="J361" s="51">
        <v>0</v>
      </c>
      <c r="K361" s="51">
        <v>0</v>
      </c>
      <c r="L361" s="51">
        <v>0</v>
      </c>
      <c r="M361" s="49">
        <f t="shared" si="298"/>
        <v>0</v>
      </c>
      <c r="N361" s="51">
        <v>0</v>
      </c>
      <c r="O361" s="51">
        <v>0</v>
      </c>
      <c r="P361" s="51">
        <v>0</v>
      </c>
      <c r="Q361" s="49">
        <f t="shared" si="299"/>
        <v>0</v>
      </c>
      <c r="R361" s="51">
        <v>0</v>
      </c>
      <c r="S361" s="51">
        <v>0</v>
      </c>
      <c r="T361" s="51">
        <v>0</v>
      </c>
    </row>
    <row r="362" spans="1:21" ht="36" x14ac:dyDescent="0.25">
      <c r="A362" s="91"/>
      <c r="B362" s="46"/>
      <c r="C362" s="60" t="s">
        <v>575</v>
      </c>
      <c r="D362" s="50" t="s">
        <v>574</v>
      </c>
      <c r="E362" s="49">
        <f t="shared" si="300"/>
        <v>4500</v>
      </c>
      <c r="F362" s="51">
        <v>4500</v>
      </c>
      <c r="G362" s="51">
        <v>0</v>
      </c>
      <c r="H362" s="51">
        <v>0</v>
      </c>
      <c r="I362" s="49">
        <f t="shared" si="297"/>
        <v>5400</v>
      </c>
      <c r="J362" s="51">
        <v>5400</v>
      </c>
      <c r="K362" s="51">
        <v>0</v>
      </c>
      <c r="L362" s="51">
        <v>0</v>
      </c>
      <c r="M362" s="49">
        <f t="shared" si="298"/>
        <v>5400</v>
      </c>
      <c r="N362" s="51">
        <v>5400</v>
      </c>
      <c r="O362" s="51">
        <v>0</v>
      </c>
      <c r="P362" s="51">
        <v>0</v>
      </c>
      <c r="Q362" s="49">
        <f t="shared" si="299"/>
        <v>5400</v>
      </c>
      <c r="R362" s="51">
        <v>5400</v>
      </c>
      <c r="S362" s="51">
        <v>0</v>
      </c>
      <c r="T362" s="51">
        <v>0</v>
      </c>
    </row>
    <row r="363" spans="1:21" ht="30" x14ac:dyDescent="0.25">
      <c r="A363" s="91"/>
      <c r="B363" s="46"/>
      <c r="C363" s="47"/>
      <c r="D363" s="97" t="s">
        <v>576</v>
      </c>
      <c r="E363" s="98">
        <f t="shared" si="300"/>
        <v>2250</v>
      </c>
      <c r="F363" s="99">
        <v>2250</v>
      </c>
      <c r="G363" s="99">
        <v>0</v>
      </c>
      <c r="H363" s="99">
        <v>0</v>
      </c>
      <c r="I363" s="98">
        <f t="shared" si="297"/>
        <v>2250</v>
      </c>
      <c r="J363" s="99">
        <v>2250</v>
      </c>
      <c r="K363" s="51">
        <v>0</v>
      </c>
      <c r="L363" s="51">
        <v>0</v>
      </c>
      <c r="M363" s="49">
        <f t="shared" si="298"/>
        <v>0</v>
      </c>
      <c r="N363" s="51">
        <v>0</v>
      </c>
      <c r="O363" s="51">
        <v>0</v>
      </c>
      <c r="P363" s="51">
        <v>0</v>
      </c>
      <c r="Q363" s="49">
        <f t="shared" si="299"/>
        <v>0</v>
      </c>
      <c r="R363" s="51">
        <v>0</v>
      </c>
      <c r="S363" s="51">
        <v>0</v>
      </c>
      <c r="T363" s="51">
        <v>0</v>
      </c>
    </row>
    <row r="364" spans="1:21" ht="68.25" customHeight="1" x14ac:dyDescent="0.25">
      <c r="A364" s="7"/>
      <c r="B364" s="41" t="s">
        <v>559</v>
      </c>
      <c r="C364" s="42"/>
      <c r="D364" s="100" t="s">
        <v>462</v>
      </c>
      <c r="E364" s="101">
        <f t="shared" ref="E364:E367" si="313">SUM(F364:H364)</f>
        <v>52700</v>
      </c>
      <c r="F364" s="101">
        <f>F368</f>
        <v>52700</v>
      </c>
      <c r="G364" s="101">
        <f t="shared" ref="G364:H364" si="314">G368</f>
        <v>0</v>
      </c>
      <c r="H364" s="101">
        <f t="shared" si="314"/>
        <v>0</v>
      </c>
      <c r="I364" s="101">
        <f>SUM(J364:L364)</f>
        <v>59000</v>
      </c>
      <c r="J364" s="101">
        <f>J368</f>
        <v>59000</v>
      </c>
      <c r="K364" s="101">
        <f t="shared" ref="K364:L364" si="315">K368</f>
        <v>0</v>
      </c>
      <c r="L364" s="101">
        <f t="shared" si="315"/>
        <v>0</v>
      </c>
      <c r="M364" s="101">
        <f>SUM(N364:P364)</f>
        <v>59000</v>
      </c>
      <c r="N364" s="101">
        <f>N368</f>
        <v>59000</v>
      </c>
      <c r="O364" s="101">
        <f t="shared" ref="O364:P364" si="316">O368</f>
        <v>0</v>
      </c>
      <c r="P364" s="101">
        <f t="shared" si="316"/>
        <v>0</v>
      </c>
      <c r="Q364" s="101">
        <f>SUM(R364:T364)</f>
        <v>59000</v>
      </c>
      <c r="R364" s="101">
        <f>R368</f>
        <v>59000</v>
      </c>
      <c r="S364" s="101">
        <f t="shared" ref="S364:T364" si="317">S368</f>
        <v>0</v>
      </c>
      <c r="T364" s="101">
        <f t="shared" si="317"/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313"/>
        <v>0</v>
      </c>
      <c r="F365" s="49">
        <f t="shared" ref="F365:H365" si="318">SUM(F366:F367)</f>
        <v>0</v>
      </c>
      <c r="G365" s="49">
        <f t="shared" si="318"/>
        <v>0</v>
      </c>
      <c r="H365" s="49">
        <f t="shared" si="318"/>
        <v>0</v>
      </c>
      <c r="I365" s="49">
        <f t="shared" ref="I365:I367" si="319">SUM(J365:L365)</f>
        <v>0</v>
      </c>
      <c r="J365" s="49">
        <f t="shared" ref="J365:L365" si="320">SUM(J366:J367)</f>
        <v>0</v>
      </c>
      <c r="K365" s="49">
        <f t="shared" si="320"/>
        <v>0</v>
      </c>
      <c r="L365" s="49">
        <f t="shared" si="320"/>
        <v>0</v>
      </c>
      <c r="M365" s="49">
        <f t="shared" ref="M365:M367" si="321">SUM(N365:P365)</f>
        <v>0</v>
      </c>
      <c r="N365" s="49">
        <f t="shared" ref="N365:P365" si="322">SUM(N366:N367)</f>
        <v>0</v>
      </c>
      <c r="O365" s="49">
        <f t="shared" si="322"/>
        <v>0</v>
      </c>
      <c r="P365" s="49">
        <f t="shared" si="322"/>
        <v>0</v>
      </c>
      <c r="Q365" s="49">
        <f t="shared" ref="Q365:Q367" si="323">SUM(R365:T365)</f>
        <v>0</v>
      </c>
      <c r="R365" s="49">
        <f t="shared" ref="R365:T365" si="324">SUM(R366:R367)</f>
        <v>0</v>
      </c>
      <c r="S365" s="49">
        <f t="shared" si="324"/>
        <v>0</v>
      </c>
      <c r="T365" s="49">
        <f t="shared" si="324"/>
        <v>0</v>
      </c>
    </row>
    <row r="366" spans="1:21" ht="18" x14ac:dyDescent="0.25">
      <c r="B366" s="46"/>
      <c r="C366" s="47"/>
      <c r="D366" s="50" t="s">
        <v>152</v>
      </c>
      <c r="E366" s="51">
        <f t="shared" si="313"/>
        <v>0</v>
      </c>
      <c r="F366" s="51">
        <v>0</v>
      </c>
      <c r="G366" s="51">
        <v>0</v>
      </c>
      <c r="H366" s="51">
        <v>0</v>
      </c>
      <c r="I366" s="51">
        <f t="shared" si="319"/>
        <v>0</v>
      </c>
      <c r="J366" s="51">
        <v>0</v>
      </c>
      <c r="K366" s="51">
        <v>0</v>
      </c>
      <c r="L366" s="51">
        <v>0</v>
      </c>
      <c r="M366" s="51">
        <f t="shared" si="321"/>
        <v>0</v>
      </c>
      <c r="N366" s="51">
        <v>0</v>
      </c>
      <c r="O366" s="51">
        <v>0</v>
      </c>
      <c r="P366" s="51">
        <v>0</v>
      </c>
      <c r="Q366" s="51">
        <f t="shared" si="323"/>
        <v>0</v>
      </c>
      <c r="R366" s="51">
        <v>0</v>
      </c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13"/>
        <v>0</v>
      </c>
      <c r="F367" s="51">
        <v>0</v>
      </c>
      <c r="G367" s="51">
        <v>0</v>
      </c>
      <c r="H367" s="51">
        <v>0</v>
      </c>
      <c r="I367" s="49">
        <f t="shared" si="319"/>
        <v>0</v>
      </c>
      <c r="J367" s="51">
        <v>0</v>
      </c>
      <c r="K367" s="51">
        <v>0</v>
      </c>
      <c r="L367" s="51">
        <v>0</v>
      </c>
      <c r="M367" s="49">
        <f t="shared" si="321"/>
        <v>0</v>
      </c>
      <c r="N367" s="51">
        <v>0</v>
      </c>
      <c r="O367" s="51">
        <v>0</v>
      </c>
      <c r="P367" s="51">
        <v>0</v>
      </c>
      <c r="Q367" s="49">
        <f t="shared" si="323"/>
        <v>0</v>
      </c>
      <c r="R367" s="51">
        <v>0</v>
      </c>
      <c r="S367" s="51">
        <v>0</v>
      </c>
      <c r="T367" s="51">
        <v>0</v>
      </c>
    </row>
    <row r="368" spans="1:21" ht="54" x14ac:dyDescent="0.25">
      <c r="B368" s="46"/>
      <c r="C368" s="60" t="s">
        <v>560</v>
      </c>
      <c r="D368" s="50" t="s">
        <v>451</v>
      </c>
      <c r="E368" s="78">
        <f>F368+G368+H368</f>
        <v>52700</v>
      </c>
      <c r="F368" s="78">
        <f>SUM(F370:F378)</f>
        <v>52700</v>
      </c>
      <c r="G368" s="78">
        <f t="shared" ref="G368:H368" si="325">SUM(G370:G378)</f>
        <v>0</v>
      </c>
      <c r="H368" s="78">
        <f t="shared" si="325"/>
        <v>0</v>
      </c>
      <c r="I368" s="78">
        <f>J368+K368+L368</f>
        <v>59000</v>
      </c>
      <c r="J368" s="78">
        <f t="shared" ref="J368:L368" si="326">SUM(J370:J378)</f>
        <v>59000</v>
      </c>
      <c r="K368" s="78">
        <f t="shared" si="326"/>
        <v>0</v>
      </c>
      <c r="L368" s="78">
        <f t="shared" si="326"/>
        <v>0</v>
      </c>
      <c r="M368" s="78">
        <f>N368+O368+P368</f>
        <v>59000</v>
      </c>
      <c r="N368" s="78">
        <f>SUM(N370:N378)</f>
        <v>59000</v>
      </c>
      <c r="O368" s="78">
        <f t="shared" ref="O368:P368" si="327">SUM(O370:O378)</f>
        <v>0</v>
      </c>
      <c r="P368" s="78">
        <f t="shared" si="327"/>
        <v>0</v>
      </c>
      <c r="Q368" s="78">
        <f>R368+S368+T368</f>
        <v>59000</v>
      </c>
      <c r="R368" s="78">
        <f>SUM(R370:R378)</f>
        <v>59000</v>
      </c>
      <c r="S368" s="78">
        <f t="shared" ref="S368:T368" si="328">SUM(S370:S378)</f>
        <v>0</v>
      </c>
      <c r="T368" s="78">
        <f t="shared" si="328"/>
        <v>0</v>
      </c>
    </row>
    <row r="369" spans="1:21" ht="30" x14ac:dyDescent="0.25">
      <c r="A369" s="91"/>
      <c r="B369" s="46"/>
      <c r="C369" s="34"/>
      <c r="D369" s="97" t="s">
        <v>577</v>
      </c>
      <c r="E369" s="102">
        <f>F369+G369+H369</f>
        <v>4200</v>
      </c>
      <c r="F369" s="103">
        <v>4200</v>
      </c>
      <c r="G369" s="99">
        <v>0</v>
      </c>
      <c r="H369" s="99">
        <v>0</v>
      </c>
      <c r="I369" s="102">
        <f>J369+K369+L369</f>
        <v>4200</v>
      </c>
      <c r="J369" s="103">
        <v>4200</v>
      </c>
      <c r="K369" s="51">
        <v>0</v>
      </c>
      <c r="L369" s="51">
        <v>0</v>
      </c>
      <c r="M369" s="78">
        <f>N369+O369+P369</f>
        <v>0</v>
      </c>
      <c r="N369" s="51">
        <v>0</v>
      </c>
      <c r="O369" s="51">
        <v>0</v>
      </c>
      <c r="P369" s="51">
        <v>0</v>
      </c>
      <c r="Q369" s="78">
        <f>R369+S369+T369</f>
        <v>0</v>
      </c>
      <c r="R369" s="51">
        <v>0</v>
      </c>
      <c r="S369" s="51">
        <v>0</v>
      </c>
      <c r="T369" s="78">
        <v>0</v>
      </c>
    </row>
    <row r="370" spans="1:21" ht="54" x14ac:dyDescent="0.25">
      <c r="B370" s="46"/>
      <c r="C370" s="60" t="s">
        <v>561</v>
      </c>
      <c r="D370" s="50" t="s">
        <v>419</v>
      </c>
      <c r="E370" s="51">
        <f t="shared" ref="E370:E378" si="329">F370+G370+H370</f>
        <v>2000</v>
      </c>
      <c r="F370" s="51">
        <v>2000</v>
      </c>
      <c r="G370" s="51">
        <v>0</v>
      </c>
      <c r="H370" s="51">
        <v>0</v>
      </c>
      <c r="I370" s="51">
        <f t="shared" ref="I370:I378" si="330">J370+K370+L370</f>
        <v>2000</v>
      </c>
      <c r="J370" s="51">
        <v>2000</v>
      </c>
      <c r="K370" s="51">
        <v>0</v>
      </c>
      <c r="L370" s="51">
        <v>0</v>
      </c>
      <c r="M370" s="51">
        <f t="shared" ref="M370:M378" si="331">N370+O370+P370</f>
        <v>2000</v>
      </c>
      <c r="N370" s="51">
        <v>2000</v>
      </c>
      <c r="O370" s="51">
        <v>0</v>
      </c>
      <c r="P370" s="51">
        <v>0</v>
      </c>
      <c r="Q370" s="51">
        <f t="shared" ref="Q370:Q378" si="332">R370+S370+T370</f>
        <v>2000</v>
      </c>
      <c r="R370" s="51">
        <v>2000</v>
      </c>
      <c r="S370" s="51">
        <v>0</v>
      </c>
      <c r="T370" s="51">
        <v>0</v>
      </c>
    </row>
    <row r="371" spans="1:21" ht="36" x14ac:dyDescent="0.25">
      <c r="B371" s="46"/>
      <c r="C371" s="60" t="s">
        <v>562</v>
      </c>
      <c r="D371" s="50" t="s">
        <v>420</v>
      </c>
      <c r="E371" s="51">
        <f t="shared" si="329"/>
        <v>29000</v>
      </c>
      <c r="F371" s="51">
        <v>29000</v>
      </c>
      <c r="G371" s="51">
        <v>0</v>
      </c>
      <c r="H371" s="51">
        <v>0</v>
      </c>
      <c r="I371" s="51">
        <f t="shared" si="330"/>
        <v>34000</v>
      </c>
      <c r="J371" s="51">
        <v>34000</v>
      </c>
      <c r="K371" s="51">
        <v>0</v>
      </c>
      <c r="L371" s="51">
        <v>0</v>
      </c>
      <c r="M371" s="51">
        <f t="shared" si="331"/>
        <v>34000</v>
      </c>
      <c r="N371" s="51">
        <v>34000</v>
      </c>
      <c r="O371" s="51">
        <v>0</v>
      </c>
      <c r="P371" s="51">
        <v>0</v>
      </c>
      <c r="Q371" s="51">
        <f t="shared" si="332"/>
        <v>34000</v>
      </c>
      <c r="R371" s="51">
        <v>34000</v>
      </c>
      <c r="S371" s="51">
        <v>0</v>
      </c>
      <c r="T371" s="51">
        <v>0</v>
      </c>
    </row>
    <row r="372" spans="1:21" ht="54" x14ac:dyDescent="0.25">
      <c r="B372" s="46"/>
      <c r="C372" s="60" t="s">
        <v>563</v>
      </c>
      <c r="D372" s="50" t="s">
        <v>578</v>
      </c>
      <c r="E372" s="51">
        <f t="shared" si="329"/>
        <v>15000</v>
      </c>
      <c r="F372" s="51">
        <v>15000</v>
      </c>
      <c r="G372" s="51">
        <v>0</v>
      </c>
      <c r="H372" s="51">
        <v>0</v>
      </c>
      <c r="I372" s="51">
        <f t="shared" si="330"/>
        <v>16300</v>
      </c>
      <c r="J372" s="51">
        <v>16300</v>
      </c>
      <c r="K372" s="51">
        <v>0</v>
      </c>
      <c r="L372" s="51">
        <v>0</v>
      </c>
      <c r="M372" s="51">
        <f t="shared" si="331"/>
        <v>16300</v>
      </c>
      <c r="N372" s="51">
        <v>16300</v>
      </c>
      <c r="O372" s="51">
        <v>0</v>
      </c>
      <c r="P372" s="51">
        <v>0</v>
      </c>
      <c r="Q372" s="51">
        <f t="shared" si="332"/>
        <v>16300</v>
      </c>
      <c r="R372" s="51">
        <v>16300</v>
      </c>
      <c r="S372" s="51">
        <v>0</v>
      </c>
      <c r="T372" s="51">
        <v>0</v>
      </c>
    </row>
    <row r="373" spans="1:21" ht="108" x14ac:dyDescent="0.25">
      <c r="B373" s="46"/>
      <c r="C373" s="60" t="s">
        <v>564</v>
      </c>
      <c r="D373" s="50" t="s">
        <v>422</v>
      </c>
      <c r="E373" s="51">
        <f t="shared" si="329"/>
        <v>1000</v>
      </c>
      <c r="F373" s="51">
        <v>1000</v>
      </c>
      <c r="G373" s="51">
        <v>0</v>
      </c>
      <c r="H373" s="51">
        <v>0</v>
      </c>
      <c r="I373" s="51">
        <f t="shared" si="330"/>
        <v>1000</v>
      </c>
      <c r="J373" s="51">
        <v>1000</v>
      </c>
      <c r="K373" s="51">
        <v>0</v>
      </c>
      <c r="L373" s="51">
        <v>0</v>
      </c>
      <c r="M373" s="51">
        <f t="shared" si="331"/>
        <v>1000</v>
      </c>
      <c r="N373" s="51">
        <v>1000</v>
      </c>
      <c r="O373" s="51">
        <v>0</v>
      </c>
      <c r="P373" s="51">
        <v>0</v>
      </c>
      <c r="Q373" s="51">
        <f t="shared" si="332"/>
        <v>1000</v>
      </c>
      <c r="R373" s="51">
        <v>1000</v>
      </c>
      <c r="S373" s="51">
        <v>0</v>
      </c>
      <c r="T373" s="51">
        <v>0</v>
      </c>
    </row>
    <row r="374" spans="1:21" ht="90" x14ac:dyDescent="0.25">
      <c r="B374" s="46"/>
      <c r="C374" s="60" t="s">
        <v>565</v>
      </c>
      <c r="D374" s="50" t="s">
        <v>423</v>
      </c>
      <c r="E374" s="51">
        <f t="shared" si="329"/>
        <v>2200</v>
      </c>
      <c r="F374" s="51">
        <v>2200</v>
      </c>
      <c r="G374" s="51">
        <v>0</v>
      </c>
      <c r="H374" s="51">
        <v>0</v>
      </c>
      <c r="I374" s="51">
        <f t="shared" si="330"/>
        <v>2200</v>
      </c>
      <c r="J374" s="51">
        <v>2200</v>
      </c>
      <c r="K374" s="51">
        <v>0</v>
      </c>
      <c r="L374" s="51">
        <v>0</v>
      </c>
      <c r="M374" s="51">
        <f t="shared" si="331"/>
        <v>2200</v>
      </c>
      <c r="N374" s="51">
        <v>2200</v>
      </c>
      <c r="O374" s="51">
        <v>0</v>
      </c>
      <c r="P374" s="51">
        <v>0</v>
      </c>
      <c r="Q374" s="51">
        <f t="shared" si="332"/>
        <v>2200</v>
      </c>
      <c r="R374" s="51">
        <v>2200</v>
      </c>
      <c r="S374" s="51">
        <v>0</v>
      </c>
      <c r="T374" s="51">
        <v>0</v>
      </c>
    </row>
    <row r="375" spans="1:21" ht="72" x14ac:dyDescent="0.25">
      <c r="B375" s="46"/>
      <c r="C375" s="60" t="s">
        <v>566</v>
      </c>
      <c r="D375" s="50" t="s">
        <v>424</v>
      </c>
      <c r="E375" s="51">
        <f t="shared" si="329"/>
        <v>300</v>
      </c>
      <c r="F375" s="51">
        <v>300</v>
      </c>
      <c r="G375" s="51">
        <v>0</v>
      </c>
      <c r="H375" s="51">
        <v>0</v>
      </c>
      <c r="I375" s="51">
        <f t="shared" si="330"/>
        <v>300</v>
      </c>
      <c r="J375" s="51">
        <v>300</v>
      </c>
      <c r="K375" s="51">
        <v>0</v>
      </c>
      <c r="L375" s="51">
        <v>0</v>
      </c>
      <c r="M375" s="51">
        <f t="shared" si="331"/>
        <v>300</v>
      </c>
      <c r="N375" s="51">
        <v>300</v>
      </c>
      <c r="O375" s="51">
        <v>0</v>
      </c>
      <c r="P375" s="51">
        <v>0</v>
      </c>
      <c r="Q375" s="51">
        <f t="shared" si="332"/>
        <v>300</v>
      </c>
      <c r="R375" s="51">
        <v>300</v>
      </c>
      <c r="S375" s="51">
        <v>0</v>
      </c>
      <c r="T375" s="51">
        <v>0</v>
      </c>
    </row>
    <row r="376" spans="1:21" ht="72" x14ac:dyDescent="0.25">
      <c r="B376" s="46"/>
      <c r="C376" s="60" t="s">
        <v>567</v>
      </c>
      <c r="D376" s="50" t="s">
        <v>425</v>
      </c>
      <c r="E376" s="51">
        <f t="shared" si="329"/>
        <v>2000</v>
      </c>
      <c r="F376" s="51">
        <v>2000</v>
      </c>
      <c r="G376" s="51">
        <v>0</v>
      </c>
      <c r="H376" s="51">
        <v>0</v>
      </c>
      <c r="I376" s="51">
        <f t="shared" si="330"/>
        <v>2000</v>
      </c>
      <c r="J376" s="51">
        <v>2000</v>
      </c>
      <c r="K376" s="51">
        <v>0</v>
      </c>
      <c r="L376" s="51">
        <v>0</v>
      </c>
      <c r="M376" s="51">
        <f t="shared" si="331"/>
        <v>2000</v>
      </c>
      <c r="N376" s="51">
        <v>2000</v>
      </c>
      <c r="O376" s="51">
        <v>0</v>
      </c>
      <c r="P376" s="51">
        <v>0</v>
      </c>
      <c r="Q376" s="51">
        <f t="shared" si="332"/>
        <v>2000</v>
      </c>
      <c r="R376" s="51">
        <v>2000</v>
      </c>
      <c r="S376" s="51">
        <v>0</v>
      </c>
      <c r="T376" s="51">
        <v>0</v>
      </c>
    </row>
    <row r="377" spans="1:21" ht="126" x14ac:dyDescent="0.25">
      <c r="B377" s="46"/>
      <c r="C377" s="60" t="s">
        <v>568</v>
      </c>
      <c r="D377" s="50" t="s">
        <v>426</v>
      </c>
      <c r="E377" s="51">
        <f t="shared" si="329"/>
        <v>300</v>
      </c>
      <c r="F377" s="51">
        <v>300</v>
      </c>
      <c r="G377" s="51">
        <v>0</v>
      </c>
      <c r="H377" s="51">
        <v>0</v>
      </c>
      <c r="I377" s="51">
        <f t="shared" si="330"/>
        <v>300</v>
      </c>
      <c r="J377" s="51">
        <v>300</v>
      </c>
      <c r="K377" s="51">
        <v>0</v>
      </c>
      <c r="L377" s="51">
        <v>0</v>
      </c>
      <c r="M377" s="51">
        <f t="shared" si="331"/>
        <v>300</v>
      </c>
      <c r="N377" s="51">
        <v>300</v>
      </c>
      <c r="O377" s="51">
        <v>0</v>
      </c>
      <c r="P377" s="51">
        <v>0</v>
      </c>
      <c r="Q377" s="51">
        <f t="shared" si="332"/>
        <v>300</v>
      </c>
      <c r="R377" s="51">
        <v>300</v>
      </c>
      <c r="S377" s="51">
        <v>0</v>
      </c>
      <c r="T377" s="51">
        <v>0</v>
      </c>
    </row>
    <row r="378" spans="1:21" ht="18" x14ac:dyDescent="0.25">
      <c r="B378" s="46"/>
      <c r="C378" s="60" t="s">
        <v>569</v>
      </c>
      <c r="D378" s="50" t="s">
        <v>427</v>
      </c>
      <c r="E378" s="51">
        <f t="shared" si="329"/>
        <v>900</v>
      </c>
      <c r="F378" s="51">
        <v>900</v>
      </c>
      <c r="G378" s="51">
        <v>0</v>
      </c>
      <c r="H378" s="51">
        <v>0</v>
      </c>
      <c r="I378" s="51">
        <f t="shared" si="330"/>
        <v>900</v>
      </c>
      <c r="J378" s="51">
        <v>900</v>
      </c>
      <c r="K378" s="51">
        <v>0</v>
      </c>
      <c r="L378" s="51">
        <v>0</v>
      </c>
      <c r="M378" s="51">
        <f t="shared" si="331"/>
        <v>900</v>
      </c>
      <c r="N378" s="51">
        <v>900</v>
      </c>
      <c r="O378" s="51">
        <v>0</v>
      </c>
      <c r="P378" s="51">
        <v>0</v>
      </c>
      <c r="Q378" s="51">
        <f t="shared" si="332"/>
        <v>900</v>
      </c>
      <c r="R378" s="51">
        <v>900</v>
      </c>
      <c r="S378" s="51">
        <v>0</v>
      </c>
      <c r="T378" s="51">
        <v>0</v>
      </c>
    </row>
    <row r="379" spans="1:21" ht="90" hidden="1" x14ac:dyDescent="0.25">
      <c r="A379" s="7"/>
      <c r="B379" s="30" t="s">
        <v>445</v>
      </c>
      <c r="C379" s="31">
        <v>1.2</v>
      </c>
      <c r="D379" s="53" t="s">
        <v>450</v>
      </c>
      <c r="E379" s="33">
        <f t="shared" ref="E379:E382" si="333">SUM(F379:H379)</f>
        <v>0</v>
      </c>
      <c r="F379" s="33">
        <v>0</v>
      </c>
      <c r="G379" s="33">
        <f t="shared" ref="G379:H379" si="334">G386</f>
        <v>0</v>
      </c>
      <c r="H379" s="33">
        <f t="shared" si="334"/>
        <v>0</v>
      </c>
      <c r="I379" s="33">
        <f t="shared" ref="I379:I382" si="335">SUM(J379:L379)</f>
        <v>0</v>
      </c>
      <c r="J379" s="33">
        <v>0</v>
      </c>
      <c r="K379" s="33">
        <f t="shared" ref="K379:L379" si="336">K386</f>
        <v>0</v>
      </c>
      <c r="L379" s="33">
        <f t="shared" si="336"/>
        <v>0</v>
      </c>
      <c r="M379" s="33">
        <f t="shared" ref="M379:M382" si="337">SUM(N379:P379)</f>
        <v>0</v>
      </c>
      <c r="N379" s="33">
        <v>0</v>
      </c>
      <c r="O379" s="33">
        <f t="shared" ref="O379:P379" si="338">O386</f>
        <v>0</v>
      </c>
      <c r="P379" s="33">
        <f t="shared" si="338"/>
        <v>0</v>
      </c>
      <c r="Q379" s="33">
        <f t="shared" ref="Q379:Q382" si="339">SUM(R379:T379)</f>
        <v>0</v>
      </c>
      <c r="R379" s="33">
        <v>0</v>
      </c>
      <c r="S379" s="33">
        <f t="shared" ref="S379:T379" si="340">S386</f>
        <v>0</v>
      </c>
      <c r="T379" s="33">
        <f t="shared" si="340"/>
        <v>0</v>
      </c>
      <c r="U379" s="81" t="s">
        <v>449</v>
      </c>
    </row>
    <row r="380" spans="1:21" ht="18" hidden="1" x14ac:dyDescent="0.25">
      <c r="B380" s="46"/>
      <c r="C380" s="47"/>
      <c r="D380" s="48" t="s">
        <v>151</v>
      </c>
      <c r="E380" s="49">
        <f t="shared" si="333"/>
        <v>0</v>
      </c>
      <c r="F380" s="49">
        <f t="shared" ref="F380:H380" si="341">SUM(F381:F382)</f>
        <v>0</v>
      </c>
      <c r="G380" s="49">
        <f t="shared" si="341"/>
        <v>0</v>
      </c>
      <c r="H380" s="49">
        <f t="shared" si="341"/>
        <v>0</v>
      </c>
      <c r="I380" s="49">
        <f t="shared" si="335"/>
        <v>0</v>
      </c>
      <c r="J380" s="49">
        <f t="shared" ref="J380:L380" si="342">SUM(J381:J382)</f>
        <v>0</v>
      </c>
      <c r="K380" s="49">
        <f t="shared" si="342"/>
        <v>0</v>
      </c>
      <c r="L380" s="49">
        <f t="shared" si="342"/>
        <v>0</v>
      </c>
      <c r="M380" s="49">
        <f t="shared" si="337"/>
        <v>0</v>
      </c>
      <c r="N380" s="49">
        <f t="shared" ref="N380:P380" si="343">SUM(N381:N382)</f>
        <v>0</v>
      </c>
      <c r="O380" s="49">
        <f t="shared" si="343"/>
        <v>0</v>
      </c>
      <c r="P380" s="49">
        <f t="shared" si="343"/>
        <v>0</v>
      </c>
      <c r="Q380" s="49">
        <f t="shared" si="339"/>
        <v>0</v>
      </c>
      <c r="R380" s="49">
        <f t="shared" ref="R380:T380" si="344">SUM(R381:R382)</f>
        <v>0</v>
      </c>
      <c r="S380" s="49">
        <f t="shared" si="344"/>
        <v>0</v>
      </c>
      <c r="T380" s="49">
        <f t="shared" si="344"/>
        <v>0</v>
      </c>
    </row>
    <row r="381" spans="1:21" ht="18" hidden="1" x14ac:dyDescent="0.25">
      <c r="B381" s="46"/>
      <c r="C381" s="47"/>
      <c r="D381" s="50" t="s">
        <v>152</v>
      </c>
      <c r="E381" s="51">
        <f t="shared" si="333"/>
        <v>0</v>
      </c>
      <c r="F381" s="51">
        <v>0</v>
      </c>
      <c r="G381" s="51">
        <v>0</v>
      </c>
      <c r="H381" s="51">
        <v>0</v>
      </c>
      <c r="I381" s="51">
        <f t="shared" si="335"/>
        <v>0</v>
      </c>
      <c r="J381" s="51">
        <v>0</v>
      </c>
      <c r="K381" s="51">
        <v>0</v>
      </c>
      <c r="L381" s="51">
        <v>0</v>
      </c>
      <c r="M381" s="51">
        <f t="shared" si="337"/>
        <v>0</v>
      </c>
      <c r="N381" s="51">
        <v>0</v>
      </c>
      <c r="O381" s="51">
        <v>0</v>
      </c>
      <c r="P381" s="51">
        <v>0</v>
      </c>
      <c r="Q381" s="51">
        <f t="shared" si="339"/>
        <v>0</v>
      </c>
      <c r="R381" s="51">
        <v>0</v>
      </c>
      <c r="S381" s="51">
        <v>0</v>
      </c>
      <c r="T381" s="51">
        <v>0</v>
      </c>
    </row>
    <row r="382" spans="1:21" ht="18" hidden="1" x14ac:dyDescent="0.25">
      <c r="B382" s="46"/>
      <c r="C382" s="47"/>
      <c r="D382" s="50" t="s">
        <v>153</v>
      </c>
      <c r="E382" s="49">
        <f t="shared" si="333"/>
        <v>0</v>
      </c>
      <c r="F382" s="51">
        <v>0</v>
      </c>
      <c r="G382" s="51">
        <v>0</v>
      </c>
      <c r="H382" s="51">
        <v>0</v>
      </c>
      <c r="I382" s="49">
        <f t="shared" si="335"/>
        <v>0</v>
      </c>
      <c r="J382" s="51">
        <v>0</v>
      </c>
      <c r="K382" s="51">
        <v>0</v>
      </c>
      <c r="L382" s="51">
        <v>0</v>
      </c>
      <c r="M382" s="49">
        <f t="shared" si="337"/>
        <v>0</v>
      </c>
      <c r="N382" s="51">
        <v>0</v>
      </c>
      <c r="O382" s="51">
        <v>0</v>
      </c>
      <c r="P382" s="51">
        <v>0</v>
      </c>
      <c r="Q382" s="49">
        <f t="shared" si="339"/>
        <v>0</v>
      </c>
      <c r="R382" s="51">
        <v>0</v>
      </c>
      <c r="S382" s="51">
        <v>0</v>
      </c>
      <c r="T382" s="51">
        <v>0</v>
      </c>
    </row>
  </sheetData>
  <mergeCells count="13">
    <mergeCell ref="U300:U301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Zhordania</cp:lastModifiedBy>
  <cp:lastPrinted>2019-03-15T06:48:37Z</cp:lastPrinted>
  <dcterms:created xsi:type="dcterms:W3CDTF">2015-11-13T09:57:34Z</dcterms:created>
  <dcterms:modified xsi:type="dcterms:W3CDTF">2019-03-15T06:49:08Z</dcterms:modified>
</cp:coreProperties>
</file>